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VIP\Materiały Zarząd\2024 - VII Kadencja\11. Listopad 2024 r\42\pkt 21\"/>
    </mc:Choice>
  </mc:AlternateContent>
  <bookViews>
    <workbookView xWindow="0" yWindow="0" windowWidth="28800" windowHeight="13725" tabRatio="795"/>
  </bookViews>
  <sheets>
    <sheet name="plan" sheetId="1" r:id="rId1"/>
    <sheet name="WPF" sheetId="2" r:id="rId2"/>
  </sheets>
  <definedNames>
    <definedName name="kkk" localSheetId="0">plan!$6:$6</definedName>
    <definedName name="_xlnm.Print_Area" localSheetId="0">plan!$A$2:$M$58</definedName>
    <definedName name="Print_Area_0" localSheetId="0">plan!$A$3:$M$53</definedName>
    <definedName name="Print_Titles_0" localSheetId="0">plan!$6:$6</definedName>
    <definedName name="Print_Titles_0_0" localSheetId="0">plan!$6:$6</definedName>
    <definedName name="Print_Titles_0_0_0" localSheetId="0">plan!$6:$6</definedName>
    <definedName name="Print_Titles_0_0_0_0" localSheetId="0">plan!$6:$6</definedName>
    <definedName name="Print_Titles_0_0_0_0_0" localSheetId="0">plan!$6:$6</definedName>
    <definedName name="Print_Titles_0_0_0_0_0_0" localSheetId="0">plan!$6:$6</definedName>
    <definedName name="_xlnm.Print_Titles" localSheetId="0">plan!$6:$6</definedName>
  </definedNames>
  <calcPr calcId="162913"/>
</workbook>
</file>

<file path=xl/calcChain.xml><?xml version="1.0" encoding="utf-8"?>
<calcChain xmlns="http://schemas.openxmlformats.org/spreadsheetml/2006/main">
  <c r="C6" i="2" l="1"/>
  <c r="C7" i="2" l="1"/>
  <c r="C5" i="2" l="1"/>
  <c r="C4" i="2"/>
  <c r="C3" i="2"/>
  <c r="P19" i="1" l="1"/>
  <c r="M19" i="1" s="1"/>
  <c r="I19" i="1"/>
  <c r="I32" i="1" l="1"/>
  <c r="P37" i="1" l="1"/>
  <c r="M37" i="1" s="1"/>
  <c r="I37" i="1"/>
  <c r="P38" i="1" l="1"/>
  <c r="M38" i="1" s="1"/>
  <c r="I38" i="1"/>
  <c r="H47" i="1" l="1"/>
  <c r="I24" i="1" l="1"/>
  <c r="I25" i="1"/>
  <c r="I26" i="1"/>
  <c r="I27" i="1"/>
  <c r="P27" i="1"/>
  <c r="M27" i="1" s="1"/>
  <c r="P24" i="1"/>
  <c r="M24" i="1" s="1"/>
  <c r="G47" i="1" l="1"/>
  <c r="P35" i="1" l="1"/>
  <c r="M35" i="1" s="1"/>
  <c r="I35" i="1"/>
  <c r="P31" i="1" l="1"/>
  <c r="M31" i="1" s="1"/>
  <c r="I31" i="1" l="1"/>
  <c r="P16" i="1" l="1"/>
  <c r="M16" i="1" s="1"/>
  <c r="I16" i="1" l="1"/>
  <c r="P28" i="1" l="1"/>
  <c r="M28" i="1" s="1"/>
  <c r="I28" i="1"/>
  <c r="P43" i="1" l="1"/>
  <c r="M43" i="1" s="1"/>
  <c r="I43" i="1"/>
  <c r="P41" i="1" l="1"/>
  <c r="I41" i="1"/>
  <c r="M41" i="1" l="1"/>
  <c r="P12" i="1"/>
  <c r="M12" i="1" s="1"/>
  <c r="P10" i="1"/>
  <c r="M10" i="1" s="1"/>
  <c r="P18" i="1" l="1"/>
  <c r="M18" i="1" s="1"/>
  <c r="I18" i="1"/>
  <c r="P34" i="1" l="1"/>
  <c r="M34" i="1" s="1"/>
  <c r="I34" i="1"/>
  <c r="P8" i="1" l="1"/>
  <c r="M8" i="1" s="1"/>
  <c r="P9" i="1"/>
  <c r="M9" i="1" s="1"/>
  <c r="P15" i="1"/>
  <c r="M15" i="1" s="1"/>
  <c r="P17" i="1"/>
  <c r="M17" i="1" s="1"/>
  <c r="P21" i="1"/>
  <c r="M21" i="1" s="1"/>
  <c r="P23" i="1"/>
  <c r="M23" i="1" s="1"/>
  <c r="P25" i="1"/>
  <c r="M25" i="1" s="1"/>
  <c r="P26" i="1"/>
  <c r="M26" i="1" s="1"/>
  <c r="P29" i="1"/>
  <c r="M29" i="1" s="1"/>
  <c r="P30" i="1"/>
  <c r="M30" i="1" s="1"/>
  <c r="P33" i="1"/>
  <c r="M33" i="1" s="1"/>
  <c r="P36" i="1"/>
  <c r="M36" i="1" s="1"/>
  <c r="P39" i="1"/>
  <c r="M39" i="1" s="1"/>
  <c r="P40" i="1"/>
  <c r="M40" i="1" s="1"/>
  <c r="P45" i="1"/>
  <c r="M45" i="1" s="1"/>
  <c r="P46" i="1"/>
  <c r="M46" i="1" s="1"/>
  <c r="P7" i="1"/>
  <c r="I40" i="1" l="1"/>
  <c r="I33" i="1" l="1"/>
  <c r="I42" i="1"/>
  <c r="I39" i="1" l="1"/>
  <c r="I36" i="1" l="1"/>
  <c r="I30" i="1" l="1"/>
  <c r="I29" i="1" l="1"/>
  <c r="I46" i="1" l="1"/>
  <c r="I23" i="1" l="1"/>
  <c r="I8" i="1" l="1"/>
  <c r="I9" i="1"/>
  <c r="I10" i="1"/>
  <c r="I11" i="1"/>
  <c r="I12" i="1"/>
  <c r="I13" i="1"/>
  <c r="I14" i="1"/>
  <c r="I15" i="1"/>
  <c r="I17" i="1"/>
  <c r="I20" i="1"/>
  <c r="I21" i="1"/>
  <c r="I22" i="1"/>
  <c r="I44" i="1"/>
  <c r="I45" i="1"/>
  <c r="C23" i="2" l="1"/>
  <c r="I7" i="1" l="1"/>
  <c r="I47" i="1" s="1"/>
  <c r="D23" i="2" l="1"/>
  <c r="E23" i="2" l="1"/>
  <c r="F23" i="2"/>
  <c r="G23" i="2" l="1"/>
  <c r="M7" i="1" l="1"/>
  <c r="P11" i="1" l="1"/>
  <c r="M11" i="1" s="1"/>
  <c r="P13" i="1"/>
  <c r="M13" i="1" s="1"/>
  <c r="P14" i="1"/>
  <c r="M14" i="1" s="1"/>
  <c r="P20" i="1"/>
  <c r="M20" i="1" s="1"/>
  <c r="P22" i="1"/>
  <c r="M22" i="1" s="1"/>
  <c r="P32" i="1"/>
  <c r="P42" i="1"/>
  <c r="M42" i="1" s="1"/>
  <c r="P44" i="1"/>
  <c r="M44" i="1" s="1"/>
  <c r="J32" i="1" l="1"/>
  <c r="J47" i="1" s="1"/>
  <c r="M32" i="1" l="1"/>
</calcChain>
</file>

<file path=xl/sharedStrings.xml><?xml version="1.0" encoding="utf-8"?>
<sst xmlns="http://schemas.openxmlformats.org/spreadsheetml/2006/main" count="211" uniqueCount="122">
  <si>
    <t>Lp.</t>
  </si>
  <si>
    <t>Nazwa zadania inwestycyjnego</t>
  </si>
  <si>
    <t>Nazwa jednostki organizacyjnej realizującej zadanie</t>
  </si>
  <si>
    <t>Zmiany</t>
  </si>
  <si>
    <t>Ogólny koszt inwestycji</t>
  </si>
  <si>
    <t>Rok rozpoczęcia inwestycji</t>
  </si>
  <si>
    <t>Rok zakończenia inwestycji</t>
  </si>
  <si>
    <t>Wyk. ogółem od początku realizacji</t>
  </si>
  <si>
    <t>600
60014</t>
  </si>
  <si>
    <t>Starostwo Powiatowe
w Piasecznie
ul. Chyliczkowska 14</t>
  </si>
  <si>
    <t>Rozbudowa i przebudowa drogi powiatowej nr 2826W Zalesie Górne - Ustanów - Uwieliny - w tym wykonanie dokumentacji projektowej.</t>
  </si>
  <si>
    <t>OGÓŁEM:</t>
  </si>
  <si>
    <t>Zmiany w WPF</t>
  </si>
  <si>
    <t>Lp</t>
  </si>
  <si>
    <t>Tabela nr 11</t>
  </si>
  <si>
    <t>Dział
Rozdział</t>
  </si>
  <si>
    <t>Wykupy gruntów pod drogi powiatowe.</t>
  </si>
  <si>
    <t>Rozbudowa i przebudowa drogi powiatowej nr 2815W - w tym wykonanie dokumentacji.</t>
  </si>
  <si>
    <t>Rozbudowa i przebudowa drogi powiatowej Nr 2814W Piaseczno - Chylice - Chyliczki - w tym wykonanie dokumentacji projektowej.</t>
  </si>
  <si>
    <t>Wykonanie w 2019 r.</t>
  </si>
  <si>
    <t>Wykonanie w 2018 r.</t>
  </si>
  <si>
    <t>Wykonanie w 2017 r.</t>
  </si>
  <si>
    <t>Wykonanie do 31.12.2016 r.</t>
  </si>
  <si>
    <t>801                        80115</t>
  </si>
  <si>
    <t>Rozbudowa i przebudowa drogi powiatowej Nr 2836W - w tym wykonanie dokumentacji.</t>
  </si>
  <si>
    <t>Wykonanie w 2020 r.</t>
  </si>
  <si>
    <t xml:space="preserve">Załącznik nr
do Uchwały 
Rady Powiatu Piaseczyńskiego
z  dnia </t>
  </si>
  <si>
    <t>853
85395</t>
  </si>
  <si>
    <t>Adaptacja budynku przy ul. Chyliczkowskiej 47 na realizację zadań z zakresu rehabilitacji społecznej i zawodowej oraz wsparcia osób z niepełnosprawnościami.</t>
  </si>
  <si>
    <t>Wykonanie w 2021 r.</t>
  </si>
  <si>
    <t>Rozbudowa i przebudowa drogi powiatowej Nr 2837W Głosków - Złotokłos - Rembertów - w tym wykonanie dokumentacji projektowej.</t>
  </si>
  <si>
    <t>Rozbudowa i przebudowa drogi powiatowej Nr 2841W Piaseczno - Bobrowiec - Nowa Wola - w tym wykonanie dokumentacji.</t>
  </si>
  <si>
    <t>Rozbudowa i przebudowa drogi powiatowej nr 2825W w Żabieńcu.</t>
  </si>
  <si>
    <t>855
85510</t>
  </si>
  <si>
    <t>Budowa rodzinnego domu dziecka - w tym wykonanie dokumentacji.</t>
  </si>
  <si>
    <t>Rozbudowa i przebudowa drogi powiatowej Nr 2836W na odcinku od ul. Pomorskiej do ul. Księcia Janusza Starego.</t>
  </si>
  <si>
    <t>Wykonanie w 2022 r.</t>
  </si>
  <si>
    <t>750
75020</t>
  </si>
  <si>
    <t>Rozbudowa budynku Starostwa Powiatowego w Piasecznie przy ul. Chyliczkowskiej 14 – w tym wykonanie dokumentacji projektowej.</t>
  </si>
  <si>
    <t>Rozbudowa drogi powiatowej nr 2807W - w tym wykonanie dokumentacji.</t>
  </si>
  <si>
    <t>Rozbudowa drogi powiatowej nr 2839W - w tym wykonanie dokumentacji.</t>
  </si>
  <si>
    <t>Rozbudowa i przebudowa drogi powiatowej nr 2811W - w tym wykonanie dokumentacji.</t>
  </si>
  <si>
    <t>Przebudowa i rozbudowa drogi powiatowej nr 2812W Chojnów – Czarnów – Konstancin – Jeziorna - w tym wykonanie dokumentacji.</t>
  </si>
  <si>
    <t>Przebudowa i rozbudowa drogi powiatowej nr 2827W Jazgarzew - Pęchery – Piskórka - w tym wykonanie dokumentacji.</t>
  </si>
  <si>
    <t>Rozbudowa i przebudowa drogi powiatowej nr 2863W - w tym wykonanie dokumentacji.</t>
  </si>
  <si>
    <t>754
75411</t>
  </si>
  <si>
    <t>Komenda Powiatowa Straży Pożarnej  w Piasecznie
ul. Staszica 19
05-500 Piaseczno</t>
  </si>
  <si>
    <t>Plan wydatków na realizację zadań inwestycyjnych w 2024 roku</t>
  </si>
  <si>
    <t>Źródła finansowania w roku 2024</t>
  </si>
  <si>
    <t>Wydatki 
w roku 2024</t>
  </si>
  <si>
    <t>Wydatki po 
zmianach
w roku 2024</t>
  </si>
  <si>
    <t>Stan
zaawans.
na dzień
01.01.2024 r.</t>
  </si>
  <si>
    <t>Przebudowa i rozbudowa drogi powiatowej nr 2819W - w tym wykonanie dokumentacji.</t>
  </si>
  <si>
    <t>Przebudowa i rozbudowa drogi powiatowej nr 2833W - w tym wykonanie dokumentacji.</t>
  </si>
  <si>
    <t>Przebudowa i rozbudowa drogi powiatowej nr 2842W - w tym wykonanie dokumentacji.</t>
  </si>
  <si>
    <t>Budowa Jednostki Ratowniczo Gaśniczej nr 2 PSP w Piasecznie (siedziba Góra Kalwaria).</t>
  </si>
  <si>
    <t>Modernizacja ZS 1 w Piasecznie, ul. Szpitalna 10 wraz z przebudową i rozbudową o windę zew. i modernizacja ZS 2 w Piasecznie, Al. Brzóz 26.</t>
  </si>
  <si>
    <t>921
92120</t>
  </si>
  <si>
    <t>Modernizacja posadzki w piwnicy pawilonu nr 5 oraz izolacja ścian zewn. piwnicy i wymiana dźwigu towar-osobowego w pawilonie nr 3 w Domu Pomocy Społecznej w Górze Kalwarii.</t>
  </si>
  <si>
    <t>926
92601</t>
  </si>
  <si>
    <t>Budowa siłowni zewnętrznej przy ul. Mirkowskiej 39 w Konstancinie-Jeziornie.</t>
  </si>
  <si>
    <t>38 000</t>
  </si>
  <si>
    <t>Poprawa efektywności energetycznej w budynkach stanowiących własność Powiatu Piaseczyńskiego - w tym wykonanie dokumentacji.</t>
  </si>
  <si>
    <t>Uwaga</t>
  </si>
  <si>
    <t>750
75095</t>
  </si>
  <si>
    <t>Przebudowa i rozbudowa drogi powiatowej Nr 2834W i 2828W Jeziórko - Krupia Wólka - Łoś - w tym wykonanie dokumentacji projektowej.</t>
  </si>
  <si>
    <t>Wykonanie w 2023 r.</t>
  </si>
  <si>
    <t xml:space="preserve">Przebudowa boiska szkolnego przy ZS nr 2 im. Emilii Plater w Piasecznie. </t>
  </si>
  <si>
    <t>Środki własne
pomoc finansowa Województwa Mazowieckiego</t>
  </si>
  <si>
    <t>Budowa hali sportowej wraz z rozbudową i przebudową budynku szkoły i internatu Zespołu Szkół Nr 3 w Piasecznie przy ul. Chyliczkowskiej 20 wraz z zagospodarowaniem terenu w formule „Zaprojektuj i wybuduj”.</t>
  </si>
  <si>
    <t>854
85403</t>
  </si>
  <si>
    <t>Plac zabaw przy SOSW w Piasecznie.</t>
  </si>
  <si>
    <t>Specjalny Ośrodek Szkolno-Wychowawczy
ul. Szpitalna 12
05-500 Piaseczno</t>
  </si>
  <si>
    <t>Rozbudowa i przebudowa drogi powiatowej nr 2857W w zakresie skrzyżowania ul. Modrzewiowej i Słonecznej w miejscowości Janówek.</t>
  </si>
  <si>
    <t>Zakup sprzętu i wyposażenia technicznego do robót drogowych.</t>
  </si>
  <si>
    <t>Rozbudowa i przebudowa drogi powiatowej nr 2845W - w tym wykonanie dokumentacji.</t>
  </si>
  <si>
    <t>Rozbudowa i przebudowa drogi powiatowej Nr 2829W - w tym wykonanie dokumentacji.</t>
  </si>
  <si>
    <t>Katarzyna Polańska
Naczelnik Wydziału Inwestycji,
Remontów i Drogownictwa
/podpisano elektronicznie/</t>
  </si>
  <si>
    <t>Zwiększenie cyberbezpieczeństwa w Starostwie Powiatowym w Piasecznie oraz Powiatowym Ośrodku Interwencji Kryzysowej w Górze Kalwarii.</t>
  </si>
  <si>
    <t xml:space="preserve">Rozbudowa i przebudowa drogi powiatowej 2844W Lesznowola - Janczewice - w tym wykonanie dokumentacji. </t>
  </si>
  <si>
    <t xml:space="preserve">Rozbudowa i przebudowa drogi powiatowej 2840W Wilcza Góra - Bobrowiec - w tym wykonanie dokumentacji. </t>
  </si>
  <si>
    <t>301 492
1 598 508</t>
  </si>
  <si>
    <t>801
80102</t>
  </si>
  <si>
    <t>Program wyrównywania różnic między regionami III – likwidacja barier transportowych – zakup pojazdu dostosowanego do transportu uczniów z niepełnosprawnościami.</t>
  </si>
  <si>
    <t>Dochody własne</t>
  </si>
  <si>
    <t>Dostawa, montaż i uruchomienie wirtualnej strzelnicy, tj. multimedialnego, strzeleckiego systemu szkolno-treningowego, działającego w oparciu o wirtualną rzeczywistość i wykorzystującego laserowe symulatory broni wyposażone w urządzenia laserowe oraz przeszkolenia wskazanych przedstawicieli.</t>
  </si>
  <si>
    <t>Dochody własne                                                                                                                                                                                                                                                                                                                                                                                                                                                    
Przychody z emisji obligacji</t>
  </si>
  <si>
    <t>754
75495</t>
  </si>
  <si>
    <t>Dochody własne
w tym pomoc finansowa Gminy Konstancin-Jeziorna</t>
  </si>
  <si>
    <t>Dochodyi własne                                                                                                                                                                                                                                                                                                                                                                                                                                                    
Przychody z emisji obligacji</t>
  </si>
  <si>
    <t>500 000         1 000 000</t>
  </si>
  <si>
    <t>Dochody własne
w tym pomoc finansowa Gminy Piaseczno,
pomoc finansowa Województwa Mazowieckiego</t>
  </si>
  <si>
    <t>1 308 860
4 000 000</t>
  </si>
  <si>
    <t>Dochody własne
Dochody z Funduszu Polski Ład</t>
  </si>
  <si>
    <t>4 050 000
4 000 000</t>
  </si>
  <si>
    <t>Dochody z budżetu państwa</t>
  </si>
  <si>
    <t>Dochody własne       Przychody z emisji obligacji</t>
  </si>
  <si>
    <t>Dochody własne
Środki z Wojewódzkiego Funduszu Ochrony Środowiska i Gospodarki Wodnej w Warszawie</t>
  </si>
  <si>
    <t>100 000
100 000</t>
  </si>
  <si>
    <t>Zadanie w pozycji 28 jest zadaniem z zakresu ochrony środowiska w kwocie 200 000  zł.</t>
  </si>
  <si>
    <t>Rozbudowa i przebudowa drogi powiatowej nr 2835W Grochowa - w tym wykonanie dokumentacji.</t>
  </si>
  <si>
    <t>239 300
50 000</t>
  </si>
  <si>
    <t>Dochody własne (pomoc finansowa Gminy Piaseczno)</t>
  </si>
  <si>
    <t xml:space="preserve">14 021 000
3 800 000
2 600 000  </t>
  </si>
  <si>
    <t>Przychody z emisji obligacji</t>
  </si>
  <si>
    <t>205 000     3 000 000</t>
  </si>
  <si>
    <t>Dochody własne
w tym pomoc finansowa Gminy Piaseczno
Przychody z emisji obligacji</t>
  </si>
  <si>
    <t>538 700            5 500 000</t>
  </si>
  <si>
    <t>Dochody własne
Środki z  Ministerstwa Obrony Narodowej</t>
  </si>
  <si>
    <t>55 000
100 000</t>
  </si>
  <si>
    <t>2829W</t>
  </si>
  <si>
    <t>2836W</t>
  </si>
  <si>
    <t>2 382 365
1 000 000
2 320 000</t>
  </si>
  <si>
    <t>ZS nr 1 i ZS nr 2</t>
  </si>
  <si>
    <t xml:space="preserve">Dochody własne
</t>
  </si>
  <si>
    <t xml:space="preserve">1 411 500
</t>
  </si>
  <si>
    <t>posadzki</t>
  </si>
  <si>
    <t>548 047
291 953</t>
  </si>
  <si>
    <t>2833W</t>
  </si>
  <si>
    <t>688 800     4 500 000</t>
  </si>
  <si>
    <t xml:space="preserve">Dochody własne
Dochody z budżetu UE
Dochody z budżetu państwa
</t>
  </si>
  <si>
    <t>164 803
626 253
32 961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</si>
</sst>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\ _z_ł_-;\-* #,##0.00\ _z_ł_-;_-* &quot;-&quot;??\ _z_ł_-;_-@_-"/>
    <numFmt numFmtId="164" formatCode="#,##0.00&quot;      &quot;;\-#,##0.00&quot;      &quot;;&quot; -&quot;#&quot;      &quot;;@\ "/>
    <numFmt numFmtId="165" formatCode="0.0%"/>
    <numFmt numFmtId="166" formatCode="#,##0;[Red]#,##0"/>
    <numFmt numFmtId="167" formatCode="#,##0_ ;\-#,##0\ "/>
    <numFmt numFmtId="168" formatCode="_-* #,##0.00&quot; zł&quot;_-;\-* #,##0.00&quot; zł&quot;_-;_-* \-??&quot; zł&quot;_-;_-@_-"/>
  </numFmts>
  <fonts count="24">
    <font>
      <sz val="11"/>
      <color rgb="FF000000"/>
      <name val="Calibri"/>
      <family val="2"/>
      <charset val="238"/>
    </font>
    <font>
      <sz val="9"/>
      <color rgb="FF000000"/>
      <name val="Arial1"/>
      <charset val="238"/>
    </font>
    <font>
      <sz val="10"/>
      <color rgb="FF000000"/>
      <name val="Arial1"/>
      <charset val="238"/>
    </font>
    <font>
      <b/>
      <sz val="12"/>
      <color rgb="FF000000"/>
      <name val="Arial1"/>
      <charset val="238"/>
    </font>
    <font>
      <b/>
      <sz val="9"/>
      <name val="Arial1"/>
      <charset val="238"/>
    </font>
    <font>
      <sz val="9"/>
      <color rgb="FF000000"/>
      <name val="Arial"/>
      <family val="2"/>
      <charset val="238"/>
    </font>
    <font>
      <sz val="9"/>
      <name val="Arial1"/>
      <charset val="238"/>
    </font>
    <font>
      <sz val="10"/>
      <color rgb="FF000000"/>
      <name val="Arial11"/>
      <charset val="238"/>
    </font>
    <font>
      <sz val="11"/>
      <color rgb="FF558ED5"/>
      <name val="Calibri"/>
      <family val="2"/>
      <charset val="238"/>
    </font>
    <font>
      <sz val="9"/>
      <name val="Arial"/>
      <family val="2"/>
      <charset val="238"/>
    </font>
    <font>
      <sz val="9"/>
      <name val="Arial2"/>
      <charset val="238"/>
    </font>
    <font>
      <sz val="9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color rgb="FF000000"/>
      <name val="Arial"/>
      <family val="2"/>
      <charset val="238"/>
    </font>
    <font>
      <b/>
      <sz val="14"/>
      <color rgb="FF000000"/>
      <name val="Arial"/>
      <family val="2"/>
      <charset val="238"/>
    </font>
    <font>
      <b/>
      <sz val="9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1"/>
      <color rgb="FF3F3F3F"/>
      <name val="Calibri"/>
      <family val="2"/>
      <charset val="238"/>
    </font>
    <font>
      <sz val="11"/>
      <color rgb="FFFA7D00"/>
      <name val="Calibri"/>
      <family val="2"/>
      <charset val="238"/>
    </font>
    <font>
      <sz val="10"/>
      <name val="Arial"/>
      <family val="2"/>
      <charset val="238"/>
    </font>
    <font>
      <b/>
      <sz val="11"/>
      <color rgb="FF000000"/>
      <name val="Arial1"/>
      <charset val="238"/>
    </font>
    <font>
      <sz val="11"/>
      <name val="Calibri"/>
      <family val="2"/>
      <charset val="238"/>
    </font>
    <font>
      <b/>
      <sz val="9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2F2F2"/>
        <bgColor rgb="FFDEEBF7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/>
      <right style="thin">
        <color auto="1"/>
      </right>
      <top style="double">
        <color indexed="64"/>
      </top>
      <bottom style="thin">
        <color auto="1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15">
    <xf numFmtId="0" fontId="0" fillId="0" borderId="0"/>
    <xf numFmtId="164" fontId="7" fillId="0" borderId="0"/>
    <xf numFmtId="9" fontId="12" fillId="0" borderId="0" applyBorder="0" applyProtection="0"/>
    <xf numFmtId="168" fontId="12" fillId="0" borderId="0" applyBorder="0" applyProtection="0"/>
    <xf numFmtId="0" fontId="18" fillId="2" borderId="10" applyProtection="0"/>
    <xf numFmtId="0" fontId="19" fillId="0" borderId="11" applyProtection="0"/>
    <xf numFmtId="0" fontId="20" fillId="0" borderId="0"/>
    <xf numFmtId="9" fontId="12" fillId="0" borderId="0" applyBorder="0" applyProtection="0"/>
    <xf numFmtId="0" fontId="20" fillId="0" borderId="0"/>
    <xf numFmtId="43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9" fillId="0" borderId="11" applyProtection="0"/>
    <xf numFmtId="164" fontId="7" fillId="0" borderId="0"/>
    <xf numFmtId="0" fontId="18" fillId="2" borderId="10" applyProtection="0"/>
    <xf numFmtId="0" fontId="12" fillId="0" borderId="0"/>
  </cellStyleXfs>
  <cellXfs count="144">
    <xf numFmtId="0" fontId="0" fillId="0" borderId="0" xfId="0"/>
    <xf numFmtId="0" fontId="0" fillId="0" borderId="0" xfId="0" applyFill="1" applyAlignment="1">
      <alignment vertical="top"/>
    </xf>
    <xf numFmtId="0" fontId="1" fillId="0" borderId="0" xfId="0" applyFont="1" applyFill="1"/>
    <xf numFmtId="0" fontId="3" fillId="0" borderId="0" xfId="0" applyFont="1" applyFill="1" applyBorder="1" applyAlignment="1"/>
    <xf numFmtId="0" fontId="0" fillId="0" borderId="1" xfId="0" applyFill="1" applyBorder="1" applyAlignment="1">
      <alignment vertical="top"/>
    </xf>
    <xf numFmtId="0" fontId="1" fillId="0" borderId="0" xfId="0" applyFont="1" applyFill="1" applyBorder="1" applyAlignment="1">
      <alignment wrapText="1"/>
    </xf>
    <xf numFmtId="0" fontId="4" fillId="0" borderId="2" xfId="0" applyFont="1" applyFill="1" applyBorder="1" applyAlignment="1">
      <alignment horizontal="center" vertical="center"/>
    </xf>
    <xf numFmtId="3" fontId="0" fillId="0" borderId="0" xfId="0" applyNumberFormat="1" applyFill="1"/>
    <xf numFmtId="0" fontId="8" fillId="0" borderId="0" xfId="0" applyFont="1" applyFill="1"/>
    <xf numFmtId="166" fontId="8" fillId="0" borderId="0" xfId="0" applyNumberFormat="1" applyFont="1" applyFill="1"/>
    <xf numFmtId="166" fontId="0" fillId="0" borderId="0" xfId="0" applyNumberFormat="1" applyFill="1"/>
    <xf numFmtId="167" fontId="0" fillId="0" borderId="0" xfId="0" applyNumberFormat="1" applyFill="1"/>
    <xf numFmtId="167" fontId="1" fillId="0" borderId="0" xfId="0" applyNumberFormat="1" applyFont="1" applyFill="1" applyBorder="1" applyAlignment="1">
      <alignment vertical="top"/>
    </xf>
    <xf numFmtId="167" fontId="1" fillId="0" borderId="0" xfId="0" applyNumberFormat="1" applyFont="1" applyFill="1" applyBorder="1" applyAlignment="1"/>
    <xf numFmtId="167" fontId="1" fillId="0" borderId="0" xfId="0" applyNumberFormat="1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4" fillId="0" borderId="2" xfId="0" applyFont="1" applyFill="1" applyBorder="1" applyAlignment="1">
      <alignment horizontal="center" vertical="center" wrapText="1"/>
    </xf>
    <xf numFmtId="166" fontId="4" fillId="0" borderId="2" xfId="0" applyNumberFormat="1" applyFont="1" applyFill="1" applyBorder="1" applyAlignment="1">
      <alignment horizontal="center" vertical="center" wrapText="1"/>
    </xf>
    <xf numFmtId="0" fontId="0" fillId="0" borderId="0" xfId="0" applyFill="1"/>
    <xf numFmtId="3" fontId="15" fillId="0" borderId="0" xfId="0" applyNumberFormat="1" applyFont="1" applyFill="1" applyAlignment="1">
      <alignment horizontal="center" vertical="center" wrapText="1"/>
    </xf>
    <xf numFmtId="0" fontId="21" fillId="0" borderId="0" xfId="0" applyFont="1" applyFill="1" applyBorder="1" applyAlignment="1">
      <alignment vertical="center"/>
    </xf>
    <xf numFmtId="166" fontId="22" fillId="0" borderId="0" xfId="0" applyNumberFormat="1" applyFont="1" applyFill="1" applyBorder="1"/>
    <xf numFmtId="166" fontId="22" fillId="0" borderId="0" xfId="0" applyNumberFormat="1" applyFont="1" applyFill="1" applyAlignment="1">
      <alignment horizontal="center"/>
    </xf>
    <xf numFmtId="49" fontId="5" fillId="0" borderId="0" xfId="0" applyNumberFormat="1" applyFont="1" applyFill="1" applyAlignment="1">
      <alignment horizontal="left" vertical="center"/>
    </xf>
    <xf numFmtId="3" fontId="5" fillId="0" borderId="7" xfId="0" applyNumberFormat="1" applyFont="1" applyFill="1" applyBorder="1" applyAlignment="1">
      <alignment horizontal="right" vertical="center" wrapText="1"/>
    </xf>
    <xf numFmtId="0" fontId="5" fillId="0" borderId="2" xfId="0" applyFont="1" applyFill="1" applyBorder="1" applyAlignment="1">
      <alignment horizontal="right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2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166" fontId="6" fillId="0" borderId="0" xfId="0" applyNumberFormat="1" applyFont="1" applyFill="1" applyBorder="1" applyAlignment="1">
      <alignment horizontal="center" vertical="center" wrapText="1"/>
    </xf>
    <xf numFmtId="166" fontId="6" fillId="0" borderId="0" xfId="0" applyNumberFormat="1" applyFont="1" applyFill="1" applyBorder="1" applyAlignment="1">
      <alignment horizontal="center" vertical="center"/>
    </xf>
    <xf numFmtId="0" fontId="13" fillId="0" borderId="0" xfId="0" applyFont="1" applyFill="1"/>
    <xf numFmtId="0" fontId="0" fillId="0" borderId="0" xfId="0" applyFill="1" applyAlignment="1">
      <alignment horizontal="right"/>
    </xf>
    <xf numFmtId="0" fontId="3" fillId="0" borderId="0" xfId="0" applyFont="1" applyFill="1" applyBorder="1" applyAlignment="1">
      <alignment horizontal="right"/>
    </xf>
    <xf numFmtId="167" fontId="1" fillId="0" borderId="0" xfId="0" applyNumberFormat="1" applyFont="1" applyFill="1" applyBorder="1" applyAlignment="1">
      <alignment horizontal="right"/>
    </xf>
    <xf numFmtId="3" fontId="5" fillId="0" borderId="7" xfId="0" applyNumberFormat="1" applyFont="1" applyFill="1" applyBorder="1" applyAlignment="1">
      <alignment horizontal="right" vertical="center"/>
    </xf>
    <xf numFmtId="3" fontId="5" fillId="0" borderId="16" xfId="0" applyNumberFormat="1" applyFont="1" applyFill="1" applyBorder="1" applyAlignment="1">
      <alignment horizontal="right" vertical="center"/>
    </xf>
    <xf numFmtId="167" fontId="0" fillId="0" borderId="0" xfId="0" applyNumberFormat="1" applyFill="1" applyAlignment="1">
      <alignment horizontal="center"/>
    </xf>
    <xf numFmtId="3" fontId="23" fillId="0" borderId="0" xfId="0" applyNumberFormat="1" applyFont="1" applyFill="1" applyAlignment="1">
      <alignment horizontal="center" vertical="center" wrapText="1"/>
    </xf>
    <xf numFmtId="0" fontId="23" fillId="0" borderId="0" xfId="0" applyFont="1" applyFill="1" applyAlignment="1">
      <alignment horizontal="center" vertical="center" wrapText="1"/>
    </xf>
    <xf numFmtId="0" fontId="22" fillId="0" borderId="0" xfId="0" applyFont="1" applyFill="1"/>
    <xf numFmtId="167" fontId="5" fillId="0" borderId="0" xfId="0" applyNumberFormat="1" applyFont="1" applyFill="1" applyBorder="1" applyAlignment="1">
      <alignment vertical="center"/>
    </xf>
    <xf numFmtId="167" fontId="5" fillId="0" borderId="0" xfId="0" applyNumberFormat="1" applyFont="1" applyFill="1" applyBorder="1" applyAlignment="1">
      <alignment horizontal="center" vertical="center"/>
    </xf>
    <xf numFmtId="166" fontId="0" fillId="0" borderId="0" xfId="0" applyNumberFormat="1" applyFill="1" applyAlignment="1">
      <alignment horizontal="center" vertical="center"/>
    </xf>
    <xf numFmtId="3" fontId="0" fillId="0" borderId="0" xfId="0" applyNumberFormat="1" applyFill="1" applyAlignment="1">
      <alignment horizontal="center" vertical="center"/>
    </xf>
    <xf numFmtId="0" fontId="5" fillId="0" borderId="0" xfId="0" applyNumberFormat="1" applyFont="1" applyFill="1" applyAlignment="1">
      <alignment horizontal="center" vertical="center" textRotation="180"/>
    </xf>
    <xf numFmtId="0" fontId="13" fillId="0" borderId="0" xfId="0" applyFont="1" applyFill="1" applyAlignment="1">
      <alignment vertical="center"/>
    </xf>
    <xf numFmtId="0" fontId="5" fillId="0" borderId="0" xfId="0" applyNumberFormat="1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right" vertical="center"/>
    </xf>
    <xf numFmtId="0" fontId="13" fillId="0" borderId="0" xfId="0" applyFont="1" applyFill="1" applyAlignment="1">
      <alignment horizontal="right" vertical="center"/>
    </xf>
    <xf numFmtId="0" fontId="5" fillId="0" borderId="7" xfId="0" applyFont="1" applyFill="1" applyBorder="1" applyAlignment="1">
      <alignment horizontal="right" vertical="center"/>
    </xf>
    <xf numFmtId="4" fontId="5" fillId="0" borderId="0" xfId="0" applyNumberFormat="1" applyFont="1" applyFill="1" applyAlignment="1">
      <alignment horizontal="right" vertical="center"/>
    </xf>
    <xf numFmtId="0" fontId="13" fillId="0" borderId="15" xfId="0" applyFont="1" applyFill="1" applyBorder="1" applyAlignment="1">
      <alignment vertical="center"/>
    </xf>
    <xf numFmtId="0" fontId="13" fillId="0" borderId="12" xfId="0" applyFont="1" applyFill="1" applyBorder="1" applyAlignment="1">
      <alignment vertical="center"/>
    </xf>
    <xf numFmtId="3" fontId="15" fillId="0" borderId="13" xfId="0" applyNumberFormat="1" applyFont="1" applyFill="1" applyBorder="1" applyAlignment="1">
      <alignment horizontal="right" vertical="center"/>
    </xf>
    <xf numFmtId="3" fontId="16" fillId="0" borderId="14" xfId="0" applyNumberFormat="1" applyFont="1" applyFill="1" applyBorder="1" applyAlignment="1">
      <alignment horizontal="right" vertical="center"/>
    </xf>
    <xf numFmtId="3" fontId="5" fillId="0" borderId="18" xfId="0" applyNumberFormat="1" applyFont="1" applyFill="1" applyBorder="1" applyAlignment="1">
      <alignment horizontal="center" vertical="center"/>
    </xf>
    <xf numFmtId="3" fontId="13" fillId="0" borderId="0" xfId="0" applyNumberFormat="1" applyFont="1" applyFill="1" applyAlignment="1">
      <alignment vertical="center"/>
    </xf>
    <xf numFmtId="0" fontId="0" fillId="0" borderId="0" xfId="0" applyFill="1" applyBorder="1"/>
    <xf numFmtId="3" fontId="5" fillId="3" borderId="17" xfId="0" applyNumberFormat="1" applyFont="1" applyFill="1" applyBorder="1" applyAlignment="1">
      <alignment horizontal="center" vertical="center" wrapText="1"/>
    </xf>
    <xf numFmtId="0" fontId="22" fillId="3" borderId="17" xfId="0" applyFont="1" applyFill="1" applyBorder="1"/>
    <xf numFmtId="3" fontId="9" fillId="3" borderId="17" xfId="0" applyNumberFormat="1" applyFont="1" applyFill="1" applyBorder="1" applyAlignment="1">
      <alignment horizontal="center" vertical="center" wrapText="1"/>
    </xf>
    <xf numFmtId="3" fontId="9" fillId="3" borderId="17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2" fillId="0" borderId="0" xfId="0" applyFont="1" applyFill="1" applyAlignment="1">
      <alignment vertical="center"/>
    </xf>
    <xf numFmtId="0" fontId="5" fillId="0" borderId="3" xfId="0" applyFont="1" applyFill="1" applyBorder="1" applyAlignment="1">
      <alignment horizontal="right" vertical="center"/>
    </xf>
    <xf numFmtId="49" fontId="5" fillId="0" borderId="9" xfId="0" applyNumberFormat="1" applyFont="1" applyFill="1" applyBorder="1" applyAlignment="1">
      <alignment horizontal="left" vertical="center"/>
    </xf>
    <xf numFmtId="3" fontId="5" fillId="0" borderId="19" xfId="0" applyNumberFormat="1" applyFont="1" applyFill="1" applyBorder="1" applyAlignment="1">
      <alignment horizontal="right" vertical="center"/>
    </xf>
    <xf numFmtId="4" fontId="9" fillId="0" borderId="0" xfId="0" applyNumberFormat="1" applyFont="1" applyFill="1" applyAlignment="1">
      <alignment horizontal="center" vertical="center"/>
    </xf>
    <xf numFmtId="4" fontId="23" fillId="0" borderId="0" xfId="0" applyNumberFormat="1" applyFont="1" applyFill="1" applyBorder="1" applyAlignment="1">
      <alignment horizontal="center" vertical="center"/>
    </xf>
    <xf numFmtId="4" fontId="23" fillId="0" borderId="9" xfId="0" applyNumberFormat="1" applyFont="1" applyFill="1" applyBorder="1" applyAlignment="1">
      <alignment horizontal="center" vertical="center" wrapText="1"/>
    </xf>
    <xf numFmtId="4" fontId="9" fillId="0" borderId="9" xfId="2" applyNumberFormat="1" applyFont="1" applyFill="1" applyBorder="1" applyAlignment="1" applyProtection="1">
      <alignment horizontal="center" vertical="center" wrapText="1"/>
    </xf>
    <xf numFmtId="4" fontId="9" fillId="0" borderId="9" xfId="0" applyNumberFormat="1" applyFont="1" applyFill="1" applyBorder="1" applyAlignment="1">
      <alignment horizontal="center" vertical="center" wrapText="1"/>
    </xf>
    <xf numFmtId="4" fontId="9" fillId="0" borderId="9" xfId="0" applyNumberFormat="1" applyFont="1" applyFill="1" applyBorder="1" applyAlignment="1">
      <alignment horizontal="center" vertical="center"/>
    </xf>
    <xf numFmtId="4" fontId="22" fillId="0" borderId="0" xfId="0" applyNumberFormat="1" applyFont="1" applyFill="1"/>
    <xf numFmtId="3" fontId="5" fillId="0" borderId="17" xfId="0" applyNumberFormat="1" applyFont="1" applyFill="1" applyBorder="1" applyAlignment="1">
      <alignment horizontal="center" vertical="center" wrapText="1"/>
    </xf>
    <xf numFmtId="3" fontId="9" fillId="0" borderId="17" xfId="0" applyNumberFormat="1" applyFont="1" applyFill="1" applyBorder="1" applyAlignment="1">
      <alignment horizontal="center" vertical="center"/>
    </xf>
    <xf numFmtId="3" fontId="9" fillId="0" borderId="17" xfId="0" applyNumberFormat="1" applyFont="1" applyFill="1" applyBorder="1" applyAlignment="1">
      <alignment horizontal="center" vertical="center" wrapText="1"/>
    </xf>
    <xf numFmtId="0" fontId="6" fillId="0" borderId="0" xfId="0" applyFont="1" applyFill="1"/>
    <xf numFmtId="0" fontId="22" fillId="0" borderId="0" xfId="0" applyFont="1" applyFill="1" applyAlignment="1">
      <alignment vertical="top"/>
    </xf>
    <xf numFmtId="0" fontId="22" fillId="0" borderId="0" xfId="0" applyFont="1" applyFill="1" applyAlignment="1">
      <alignment horizontal="center"/>
    </xf>
    <xf numFmtId="3" fontId="22" fillId="0" borderId="0" xfId="0" applyNumberFormat="1" applyFont="1" applyFill="1"/>
    <xf numFmtId="0" fontId="5" fillId="0" borderId="0" xfId="0" applyFont="1" applyFill="1" applyAlignment="1">
      <alignment horizontal="left" vertical="center"/>
    </xf>
    <xf numFmtId="49" fontId="5" fillId="0" borderId="0" xfId="0" applyNumberFormat="1" applyFont="1" applyFill="1" applyBorder="1" applyAlignment="1">
      <alignment horizontal="left" vertical="center"/>
    </xf>
    <xf numFmtId="0" fontId="9" fillId="0" borderId="0" xfId="0" applyFont="1" applyFill="1" applyAlignment="1">
      <alignment vertical="center"/>
    </xf>
    <xf numFmtId="3" fontId="5" fillId="0" borderId="17" xfId="0" applyNumberFormat="1" applyFont="1" applyFill="1" applyBorder="1" applyAlignment="1">
      <alignment horizontal="center" vertical="center"/>
    </xf>
    <xf numFmtId="3" fontId="5" fillId="0" borderId="17" xfId="0" applyNumberFormat="1" applyFont="1" applyBorder="1" applyAlignment="1">
      <alignment horizontal="center" vertical="center" wrapText="1"/>
    </xf>
    <xf numFmtId="4" fontId="9" fillId="0" borderId="0" xfId="2" applyNumberFormat="1" applyFont="1" applyFill="1" applyBorder="1" applyAlignment="1" applyProtection="1">
      <alignment horizontal="center" vertical="center" wrapText="1"/>
    </xf>
    <xf numFmtId="3" fontId="5" fillId="3" borderId="0" xfId="0" applyNumberFormat="1" applyFont="1" applyFill="1" applyBorder="1" applyAlignment="1">
      <alignment horizontal="center" vertical="center" wrapText="1"/>
    </xf>
    <xf numFmtId="3" fontId="9" fillId="3" borderId="0" xfId="0" applyNumberFormat="1" applyFont="1" applyFill="1" applyBorder="1" applyAlignment="1">
      <alignment horizontal="center" vertical="center" wrapText="1"/>
    </xf>
    <xf numFmtId="3" fontId="9" fillId="3" borderId="0" xfId="0" applyNumberFormat="1" applyFont="1" applyFill="1" applyBorder="1" applyAlignment="1">
      <alignment horizontal="center" vertical="center"/>
    </xf>
    <xf numFmtId="4" fontId="9" fillId="0" borderId="7" xfId="0" applyNumberFormat="1" applyFont="1" applyFill="1" applyBorder="1" applyAlignment="1">
      <alignment horizontal="center" vertical="center"/>
    </xf>
    <xf numFmtId="167" fontId="6" fillId="4" borderId="2" xfId="0" applyNumberFormat="1" applyFont="1" applyFill="1" applyBorder="1" applyAlignment="1">
      <alignment horizontal="center" vertical="center" wrapText="1"/>
    </xf>
    <xf numFmtId="166" fontId="6" fillId="4" borderId="2" xfId="0" applyNumberFormat="1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/>
    </xf>
    <xf numFmtId="3" fontId="6" fillId="4" borderId="2" xfId="0" applyNumberFormat="1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justify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left" vertical="top" wrapText="1"/>
    </xf>
    <xf numFmtId="3" fontId="6" fillId="4" borderId="4" xfId="0" applyNumberFormat="1" applyFont="1" applyFill="1" applyBorder="1" applyAlignment="1">
      <alignment horizontal="right" vertical="top" wrapText="1"/>
    </xf>
    <xf numFmtId="166" fontId="6" fillId="4" borderId="2" xfId="0" applyNumberFormat="1" applyFont="1" applyFill="1" applyBorder="1" applyAlignment="1">
      <alignment horizontal="center" vertical="center"/>
    </xf>
    <xf numFmtId="165" fontId="6" fillId="4" borderId="2" xfId="2" applyNumberFormat="1" applyFont="1" applyFill="1" applyBorder="1" applyAlignment="1" applyProtection="1">
      <alignment horizontal="center" vertical="center" wrapText="1"/>
    </xf>
    <xf numFmtId="3" fontId="9" fillId="4" borderId="2" xfId="1" applyNumberFormat="1" applyFont="1" applyFill="1" applyBorder="1" applyAlignment="1" applyProtection="1">
      <alignment horizontal="justify" vertical="center" wrapText="1"/>
    </xf>
    <xf numFmtId="0" fontId="10" fillId="4" borderId="2" xfId="0" applyFont="1" applyFill="1" applyBorder="1" applyAlignment="1">
      <alignment horizontal="justify" vertical="center" wrapText="1"/>
    </xf>
    <xf numFmtId="3" fontId="9" fillId="4" borderId="2" xfId="0" applyNumberFormat="1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justify" vertical="top" wrapText="1"/>
    </xf>
    <xf numFmtId="0" fontId="6" fillId="4" borderId="2" xfId="0" applyNumberFormat="1" applyFont="1" applyFill="1" applyBorder="1" applyAlignment="1">
      <alignment horizontal="center" vertical="center"/>
    </xf>
    <xf numFmtId="166" fontId="6" fillId="4" borderId="4" xfId="0" applyNumberFormat="1" applyFont="1" applyFill="1" applyBorder="1" applyAlignment="1">
      <alignment horizontal="right" vertical="top" wrapText="1"/>
    </xf>
    <xf numFmtId="3" fontId="6" fillId="4" borderId="4" xfId="0" applyNumberFormat="1" applyFont="1" applyFill="1" applyBorder="1" applyAlignment="1">
      <alignment vertical="top" wrapText="1"/>
    </xf>
    <xf numFmtId="167" fontId="4" fillId="4" borderId="2" xfId="0" applyNumberFormat="1" applyFont="1" applyFill="1" applyBorder="1" applyAlignment="1">
      <alignment horizontal="center" vertical="center"/>
    </xf>
    <xf numFmtId="167" fontId="6" fillId="4" borderId="2" xfId="0" applyNumberFormat="1" applyFont="1" applyFill="1" applyBorder="1" applyAlignment="1">
      <alignment horizontal="center" vertical="center"/>
    </xf>
    <xf numFmtId="167" fontId="6" fillId="0" borderId="2" xfId="0" applyNumberFormat="1" applyFont="1" applyFill="1" applyBorder="1" applyAlignment="1">
      <alignment horizontal="center" vertical="center" wrapText="1"/>
    </xf>
    <xf numFmtId="167" fontId="1" fillId="0" borderId="8" xfId="0" applyNumberFormat="1" applyFont="1" applyFill="1" applyBorder="1" applyAlignment="1">
      <alignment horizontal="center"/>
    </xf>
    <xf numFmtId="167" fontId="11" fillId="0" borderId="0" xfId="0" applyNumberFormat="1" applyFont="1" applyFill="1"/>
    <xf numFmtId="0" fontId="11" fillId="0" borderId="0" xfId="0" applyFont="1" applyFill="1"/>
    <xf numFmtId="0" fontId="5" fillId="0" borderId="0" xfId="0" applyNumberFormat="1" applyFont="1" applyFill="1" applyBorder="1" applyAlignment="1">
      <alignment horizontal="center" vertical="center" textRotation="180" wrapText="1"/>
    </xf>
    <xf numFmtId="4" fontId="7" fillId="0" borderId="0" xfId="1" applyNumberFormat="1" applyFill="1"/>
    <xf numFmtId="3" fontId="5" fillId="0" borderId="5" xfId="0" applyNumberFormat="1" applyFont="1" applyFill="1" applyBorder="1" applyAlignment="1">
      <alignment horizontal="right" vertical="center"/>
    </xf>
    <xf numFmtId="0" fontId="6" fillId="0" borderId="2" xfId="0" applyFont="1" applyFill="1" applyBorder="1" applyAlignment="1">
      <alignment horizontal="center" vertical="center"/>
    </xf>
    <xf numFmtId="166" fontId="6" fillId="0" borderId="2" xfId="0" applyNumberFormat="1" applyFont="1" applyFill="1" applyBorder="1" applyAlignment="1">
      <alignment horizontal="center" vertical="center"/>
    </xf>
    <xf numFmtId="3" fontId="6" fillId="0" borderId="4" xfId="0" applyNumberFormat="1" applyFont="1" applyFill="1" applyBorder="1" applyAlignment="1">
      <alignment horizontal="right" vertical="top" wrapText="1"/>
    </xf>
    <xf numFmtId="166" fontId="6" fillId="0" borderId="2" xfId="0" applyNumberFormat="1" applyFont="1" applyFill="1" applyBorder="1" applyAlignment="1">
      <alignment horizontal="center" vertical="center" wrapText="1"/>
    </xf>
    <xf numFmtId="3" fontId="6" fillId="0" borderId="2" xfId="0" applyNumberFormat="1" applyFont="1" applyFill="1" applyBorder="1" applyAlignment="1">
      <alignment horizontal="center" vertical="center" wrapText="1"/>
    </xf>
    <xf numFmtId="3" fontId="9" fillId="0" borderId="2" xfId="0" applyNumberFormat="1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justify" vertical="center" wrapText="1"/>
    </xf>
    <xf numFmtId="3" fontId="9" fillId="0" borderId="2" xfId="1" applyNumberFormat="1" applyFont="1" applyFill="1" applyBorder="1" applyAlignment="1" applyProtection="1">
      <alignment horizontal="justify" vertical="center" wrapText="1"/>
    </xf>
    <xf numFmtId="0" fontId="22" fillId="0" borderId="0" xfId="0" applyFont="1" applyFill="1" applyAlignment="1">
      <alignment horizontal="center" vertical="center" wrapText="1"/>
    </xf>
    <xf numFmtId="167" fontId="5" fillId="0" borderId="0" xfId="0" applyNumberFormat="1" applyFont="1" applyFill="1" applyBorder="1" applyAlignment="1">
      <alignment horizontal="left" vertical="center" wrapText="1"/>
    </xf>
    <xf numFmtId="0" fontId="4" fillId="4" borderId="3" xfId="0" applyFont="1" applyFill="1" applyBorder="1" applyAlignment="1">
      <alignment horizontal="right" vertical="top"/>
    </xf>
    <xf numFmtId="0" fontId="4" fillId="4" borderId="6" xfId="0" applyFont="1" applyFill="1" applyBorder="1" applyAlignment="1">
      <alignment horizontal="right" vertical="top"/>
    </xf>
    <xf numFmtId="0" fontId="4" fillId="4" borderId="4" xfId="0" applyFont="1" applyFill="1" applyBorder="1" applyAlignment="1">
      <alignment horizontal="right" vertical="top"/>
    </xf>
    <xf numFmtId="0" fontId="0" fillId="0" borderId="0" xfId="0" applyFill="1" applyBorder="1"/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/>
    </xf>
    <xf numFmtId="0" fontId="0" fillId="0" borderId="0" xfId="0" applyFill="1" applyAlignment="1">
      <alignment horizontal="center" vertical="top"/>
    </xf>
    <xf numFmtId="0" fontId="0" fillId="0" borderId="0" xfId="0" applyFill="1" applyAlignment="1">
      <alignment horizontal="left" wrapText="1"/>
    </xf>
    <xf numFmtId="0" fontId="14" fillId="0" borderId="3" xfId="0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/>
    </xf>
  </cellXfs>
  <cellStyles count="15">
    <cellStyle name="Dziesiętny" xfId="1" builtinId="3"/>
    <cellStyle name="Dziesiętny 2" xfId="9"/>
    <cellStyle name="Normalny" xfId="0" builtinId="0"/>
    <cellStyle name="Normalny 2" xfId="6"/>
    <cellStyle name="Normalny 3" xfId="8"/>
    <cellStyle name="Normalny 5" xfId="14"/>
    <cellStyle name="Procentowy" xfId="2" builtinId="5"/>
    <cellStyle name="Procentowy 2" xfId="7"/>
    <cellStyle name="Procentowy 3" xfId="10"/>
    <cellStyle name="TableStyleLight1" xfId="12"/>
    <cellStyle name="Tekst objaśnienia 2" xfId="4"/>
    <cellStyle name="Tekst objaśnienia 2 2" xfId="13"/>
    <cellStyle name="Tekst objaśnienia 2 3" xfId="11"/>
    <cellStyle name="Tekst objaśnienia 3" xfId="5"/>
    <cellStyle name="Walutowy 2" xfId="3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558ED5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56"/>
  <sheetViews>
    <sheetView tabSelected="1" topLeftCell="A2" zoomScaleNormal="100" workbookViewId="0">
      <pane ySplit="5" topLeftCell="A7" activePane="bottomLeft" state="frozen"/>
      <selection activeCell="A2" sqref="A2"/>
      <selection pane="bottomLeft" activeCell="C3" sqref="C3"/>
    </sheetView>
  </sheetViews>
  <sheetFormatPr defaultColWidth="9.140625" defaultRowHeight="15"/>
  <cols>
    <col min="1" max="1" width="3.85546875" style="65" customWidth="1"/>
    <col min="2" max="2" width="10.140625" style="1" customWidth="1"/>
    <col min="3" max="3" width="44" style="2" customWidth="1"/>
    <col min="4" max="4" width="22.7109375" style="1" customWidth="1"/>
    <col min="5" max="5" width="14.7109375" style="18" customWidth="1"/>
    <col min="6" max="6" width="9.7109375" style="32" customWidth="1"/>
    <col min="7" max="7" width="11.7109375" style="18" customWidth="1"/>
    <col min="8" max="8" width="11.7109375" style="22" customWidth="1"/>
    <col min="9" max="11" width="11.7109375" style="15" customWidth="1"/>
    <col min="12" max="13" width="11.7109375" style="18" customWidth="1"/>
    <col min="14" max="14" width="11.7109375" style="71" customWidth="1"/>
    <col min="15" max="15" width="12.42578125" style="71" customWidth="1"/>
    <col min="16" max="17" width="11.5703125" style="18" hidden="1" customWidth="1"/>
    <col min="18" max="18" width="11.85546875" style="18" hidden="1" customWidth="1"/>
    <col min="19" max="19" width="11.5703125" style="18" hidden="1" customWidth="1"/>
    <col min="20" max="21" width="10.7109375" style="18" hidden="1" customWidth="1"/>
    <col min="22" max="22" width="11.28515625" style="18" hidden="1" customWidth="1"/>
    <col min="23" max="24" width="10.42578125" style="18" hidden="1" customWidth="1"/>
    <col min="25" max="25" width="12.7109375" style="18" customWidth="1"/>
    <col min="26" max="26" width="13.42578125" style="18" customWidth="1"/>
    <col min="27" max="1026" width="10.42578125" style="18" customWidth="1"/>
    <col min="1027" max="16384" width="9.140625" style="18"/>
  </cols>
  <sheetData>
    <row r="1" spans="1:25" ht="12" hidden="1" customHeight="1">
      <c r="A1" s="63"/>
      <c r="H1" s="135"/>
      <c r="I1" s="135"/>
      <c r="J1" s="135"/>
    </row>
    <row r="2" spans="1:25" ht="5.25" customHeight="1">
      <c r="A2" s="63"/>
      <c r="H2" s="21"/>
      <c r="I2" s="58"/>
      <c r="J2" s="58"/>
      <c r="P2" s="31"/>
      <c r="Q2" s="31"/>
      <c r="R2" s="31"/>
      <c r="S2" s="31"/>
      <c r="T2" s="31"/>
      <c r="U2" s="31"/>
      <c r="V2" s="31"/>
    </row>
    <row r="3" spans="1:25" ht="59.25" customHeight="1">
      <c r="A3" s="64"/>
      <c r="B3" s="3"/>
      <c r="C3" s="20" t="s">
        <v>14</v>
      </c>
      <c r="D3" s="20"/>
      <c r="E3" s="20"/>
      <c r="F3" s="33"/>
      <c r="G3" s="3"/>
      <c r="H3" s="139"/>
      <c r="I3" s="139"/>
      <c r="J3" s="139"/>
      <c r="K3" s="140" t="s">
        <v>26</v>
      </c>
      <c r="L3" s="140"/>
      <c r="M3" s="140"/>
      <c r="N3" s="72"/>
      <c r="O3" s="72"/>
      <c r="P3" s="31"/>
      <c r="Q3" s="31"/>
      <c r="R3" s="31"/>
      <c r="S3" s="31"/>
      <c r="T3" s="31"/>
      <c r="U3" s="31"/>
      <c r="V3" s="31"/>
    </row>
    <row r="4" spans="1:25" ht="14.25" customHeight="1">
      <c r="A4" s="138" t="s">
        <v>47</v>
      </c>
      <c r="B4" s="138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72"/>
      <c r="O4" s="72"/>
      <c r="P4" s="31"/>
      <c r="Q4" s="31"/>
      <c r="R4" s="31"/>
      <c r="S4" s="31"/>
      <c r="T4" s="31"/>
      <c r="U4" s="31"/>
      <c r="V4" s="31"/>
    </row>
    <row r="5" spans="1:25" ht="6" customHeight="1">
      <c r="B5" s="4"/>
      <c r="C5" s="5"/>
      <c r="P5" s="31"/>
      <c r="Q5" s="31"/>
      <c r="R5" s="31"/>
      <c r="S5" s="31"/>
      <c r="T5" s="31"/>
      <c r="U5" s="31"/>
      <c r="V5" s="31"/>
    </row>
    <row r="6" spans="1:25" ht="45.75" customHeight="1">
      <c r="A6" s="6" t="s">
        <v>0</v>
      </c>
      <c r="B6" s="16" t="s">
        <v>15</v>
      </c>
      <c r="C6" s="16" t="s">
        <v>1</v>
      </c>
      <c r="D6" s="16" t="s">
        <v>2</v>
      </c>
      <c r="E6" s="136" t="s">
        <v>48</v>
      </c>
      <c r="F6" s="137"/>
      <c r="G6" s="16" t="s">
        <v>49</v>
      </c>
      <c r="H6" s="17" t="s">
        <v>3</v>
      </c>
      <c r="I6" s="16" t="s">
        <v>50</v>
      </c>
      <c r="J6" s="16" t="s">
        <v>4</v>
      </c>
      <c r="K6" s="16" t="s">
        <v>5</v>
      </c>
      <c r="L6" s="16" t="s">
        <v>6</v>
      </c>
      <c r="M6" s="16" t="s">
        <v>51</v>
      </c>
      <c r="N6" s="73"/>
      <c r="O6" s="73"/>
      <c r="P6" s="19" t="s">
        <v>7</v>
      </c>
      <c r="Q6" s="38" t="s">
        <v>66</v>
      </c>
      <c r="R6" s="38" t="s">
        <v>36</v>
      </c>
      <c r="S6" s="38" t="s">
        <v>29</v>
      </c>
      <c r="T6" s="38" t="s">
        <v>25</v>
      </c>
      <c r="U6" s="38" t="s">
        <v>19</v>
      </c>
      <c r="V6" s="38" t="s">
        <v>20</v>
      </c>
      <c r="W6" s="39" t="s">
        <v>21</v>
      </c>
      <c r="X6" s="39" t="s">
        <v>22</v>
      </c>
    </row>
    <row r="7" spans="1:25" ht="60">
      <c r="A7" s="97">
        <v>1</v>
      </c>
      <c r="B7" s="98" t="s">
        <v>8</v>
      </c>
      <c r="C7" s="99" t="s">
        <v>39</v>
      </c>
      <c r="D7" s="100" t="s">
        <v>9</v>
      </c>
      <c r="E7" s="101" t="s">
        <v>88</v>
      </c>
      <c r="F7" s="123" t="s">
        <v>101</v>
      </c>
      <c r="G7" s="103">
        <v>239300</v>
      </c>
      <c r="H7" s="114">
        <v>0</v>
      </c>
      <c r="I7" s="96">
        <f>SUM(G7:H7)</f>
        <v>239300</v>
      </c>
      <c r="J7" s="122">
        <v>289300</v>
      </c>
      <c r="K7" s="97">
        <v>2023</v>
      </c>
      <c r="L7" s="97">
        <v>2024</v>
      </c>
      <c r="M7" s="104">
        <f t="shared" ref="M7:M46" si="0">P7/J7</f>
        <v>0.17283097131005876</v>
      </c>
      <c r="N7" s="74"/>
      <c r="O7" s="74"/>
      <c r="P7" s="56">
        <f>SUM(Q7:X7)</f>
        <v>50000</v>
      </c>
      <c r="Q7" s="80">
        <v>50000</v>
      </c>
      <c r="R7" s="59"/>
      <c r="S7" s="59"/>
      <c r="T7" s="59"/>
      <c r="U7" s="61"/>
      <c r="V7" s="62"/>
      <c r="W7" s="62"/>
      <c r="X7" s="62"/>
    </row>
    <row r="8" spans="1:25" ht="36">
      <c r="A8" s="97">
        <v>2</v>
      </c>
      <c r="B8" s="98" t="s">
        <v>8</v>
      </c>
      <c r="C8" s="99" t="s">
        <v>41</v>
      </c>
      <c r="D8" s="100" t="s">
        <v>9</v>
      </c>
      <c r="E8" s="101" t="s">
        <v>84</v>
      </c>
      <c r="F8" s="102">
        <v>100000</v>
      </c>
      <c r="G8" s="103">
        <v>100000</v>
      </c>
      <c r="H8" s="114">
        <v>0</v>
      </c>
      <c r="I8" s="96">
        <f t="shared" ref="I8:I45" si="1">SUM(G8:H8)</f>
        <v>100000</v>
      </c>
      <c r="J8" s="103">
        <v>150000</v>
      </c>
      <c r="K8" s="97">
        <v>2023</v>
      </c>
      <c r="L8" s="97">
        <v>2024</v>
      </c>
      <c r="M8" s="104">
        <f t="shared" si="0"/>
        <v>0.33333333333333331</v>
      </c>
      <c r="N8" s="74"/>
      <c r="O8" s="74"/>
      <c r="P8" s="56">
        <f t="shared" ref="P8:P46" si="2">SUM(Q8:X8)</f>
        <v>50000</v>
      </c>
      <c r="Q8" s="80">
        <v>50000</v>
      </c>
      <c r="R8" s="59"/>
      <c r="S8" s="59"/>
      <c r="T8" s="59"/>
      <c r="U8" s="61"/>
      <c r="V8" s="62"/>
      <c r="W8" s="62"/>
      <c r="X8" s="62"/>
      <c r="Y8" s="7"/>
    </row>
    <row r="9" spans="1:25" ht="36">
      <c r="A9" s="97">
        <v>3</v>
      </c>
      <c r="B9" s="98" t="s">
        <v>8</v>
      </c>
      <c r="C9" s="99" t="s">
        <v>42</v>
      </c>
      <c r="D9" s="100" t="s">
        <v>9</v>
      </c>
      <c r="E9" s="101" t="s">
        <v>84</v>
      </c>
      <c r="F9" s="102">
        <v>105000</v>
      </c>
      <c r="G9" s="103">
        <v>105000</v>
      </c>
      <c r="H9" s="114">
        <v>0</v>
      </c>
      <c r="I9" s="96">
        <f t="shared" si="1"/>
        <v>105000</v>
      </c>
      <c r="J9" s="103">
        <v>105000</v>
      </c>
      <c r="K9" s="97">
        <v>2023</v>
      </c>
      <c r="L9" s="97">
        <v>2024</v>
      </c>
      <c r="M9" s="104">
        <f t="shared" si="0"/>
        <v>0</v>
      </c>
      <c r="N9" s="74"/>
      <c r="O9" s="74"/>
      <c r="P9" s="56">
        <f t="shared" si="2"/>
        <v>0</v>
      </c>
      <c r="Q9" s="80">
        <v>0</v>
      </c>
      <c r="R9" s="59"/>
      <c r="S9" s="59"/>
      <c r="T9" s="59"/>
      <c r="U9" s="61"/>
      <c r="V9" s="62"/>
      <c r="W9" s="62"/>
      <c r="X9" s="62"/>
      <c r="Y9" s="7"/>
    </row>
    <row r="10" spans="1:25" ht="48">
      <c r="A10" s="97">
        <v>4</v>
      </c>
      <c r="B10" s="98" t="s">
        <v>8</v>
      </c>
      <c r="C10" s="105" t="s">
        <v>18</v>
      </c>
      <c r="D10" s="100" t="s">
        <v>9</v>
      </c>
      <c r="E10" s="101" t="s">
        <v>102</v>
      </c>
      <c r="F10" s="102">
        <v>500000</v>
      </c>
      <c r="G10" s="122">
        <v>500000</v>
      </c>
      <c r="H10" s="114">
        <v>0</v>
      </c>
      <c r="I10" s="124">
        <f t="shared" si="1"/>
        <v>500000</v>
      </c>
      <c r="J10" s="122">
        <v>27966186</v>
      </c>
      <c r="K10" s="97">
        <v>2016</v>
      </c>
      <c r="L10" s="97">
        <v>2024</v>
      </c>
      <c r="M10" s="104">
        <f t="shared" si="0"/>
        <v>0.98212126601746841</v>
      </c>
      <c r="N10" s="74"/>
      <c r="O10" s="74"/>
      <c r="P10" s="56">
        <f>SUM(Q10:X10)</f>
        <v>27466186</v>
      </c>
      <c r="Q10" s="80">
        <v>311115</v>
      </c>
      <c r="R10" s="78">
        <v>14693658</v>
      </c>
      <c r="S10" s="78">
        <v>4090576</v>
      </c>
      <c r="T10" s="78">
        <v>2100000</v>
      </c>
      <c r="U10" s="78">
        <v>1246902</v>
      </c>
      <c r="V10" s="78">
        <v>4346548</v>
      </c>
      <c r="W10" s="88">
        <v>326660</v>
      </c>
      <c r="X10" s="88">
        <v>350727</v>
      </c>
      <c r="Y10" s="7"/>
    </row>
    <row r="11" spans="1:25" ht="36">
      <c r="A11" s="97">
        <v>5</v>
      </c>
      <c r="B11" s="98" t="s">
        <v>8</v>
      </c>
      <c r="C11" s="106" t="s">
        <v>17</v>
      </c>
      <c r="D11" s="100" t="s">
        <v>9</v>
      </c>
      <c r="E11" s="101" t="s">
        <v>84</v>
      </c>
      <c r="F11" s="123">
        <v>1670000</v>
      </c>
      <c r="G11" s="122">
        <v>1670000</v>
      </c>
      <c r="H11" s="114">
        <v>0</v>
      </c>
      <c r="I11" s="124">
        <f t="shared" si="1"/>
        <v>1670000</v>
      </c>
      <c r="J11" s="122">
        <v>4750562</v>
      </c>
      <c r="K11" s="97">
        <v>2020</v>
      </c>
      <c r="L11" s="97">
        <v>2024</v>
      </c>
      <c r="M11" s="104">
        <f t="shared" si="0"/>
        <v>0.64846264505125917</v>
      </c>
      <c r="N11" s="74"/>
      <c r="O11" s="74"/>
      <c r="P11" s="56">
        <f t="shared" si="2"/>
        <v>3080562</v>
      </c>
      <c r="Q11" s="80">
        <v>2932962</v>
      </c>
      <c r="R11" s="78">
        <v>98400</v>
      </c>
      <c r="S11" s="78">
        <v>0</v>
      </c>
      <c r="T11" s="78">
        <v>49200</v>
      </c>
      <c r="U11" s="61"/>
      <c r="V11" s="62"/>
      <c r="W11" s="62"/>
      <c r="X11" s="62"/>
      <c r="Y11" s="7"/>
    </row>
    <row r="12" spans="1:25" ht="39.75" customHeight="1">
      <c r="A12" s="97">
        <v>6</v>
      </c>
      <c r="B12" s="100" t="s">
        <v>8</v>
      </c>
      <c r="C12" s="99" t="s">
        <v>52</v>
      </c>
      <c r="D12" s="100" t="s">
        <v>9</v>
      </c>
      <c r="E12" s="101" t="s">
        <v>89</v>
      </c>
      <c r="F12" s="102" t="s">
        <v>90</v>
      </c>
      <c r="G12" s="103">
        <v>1500000</v>
      </c>
      <c r="H12" s="114">
        <v>0</v>
      </c>
      <c r="I12" s="96">
        <f t="shared" si="1"/>
        <v>1500000</v>
      </c>
      <c r="J12" s="103">
        <v>5914174</v>
      </c>
      <c r="K12" s="97">
        <v>2020</v>
      </c>
      <c r="L12" s="97">
        <v>2024</v>
      </c>
      <c r="M12" s="104">
        <f t="shared" si="0"/>
        <v>0.74637202084348553</v>
      </c>
      <c r="N12" s="75"/>
      <c r="O12" s="74"/>
      <c r="P12" s="56">
        <f>SUM(Q12:X12)</f>
        <v>4414174</v>
      </c>
      <c r="Q12" s="80">
        <v>0</v>
      </c>
      <c r="R12" s="78">
        <v>1945835</v>
      </c>
      <c r="S12" s="78">
        <v>2353339</v>
      </c>
      <c r="T12" s="78">
        <v>115000</v>
      </c>
      <c r="U12" s="61"/>
      <c r="V12" s="62"/>
      <c r="W12" s="62"/>
      <c r="X12" s="62"/>
    </row>
    <row r="13" spans="1:25" ht="36">
      <c r="A13" s="97">
        <v>7</v>
      </c>
      <c r="B13" s="98" t="s">
        <v>8</v>
      </c>
      <c r="C13" s="99" t="s">
        <v>32</v>
      </c>
      <c r="D13" s="100" t="s">
        <v>9</v>
      </c>
      <c r="E13" s="101" t="s">
        <v>84</v>
      </c>
      <c r="F13" s="102">
        <v>330000</v>
      </c>
      <c r="G13" s="103">
        <v>330000</v>
      </c>
      <c r="H13" s="114">
        <v>0</v>
      </c>
      <c r="I13" s="96">
        <f t="shared" si="1"/>
        <v>330000</v>
      </c>
      <c r="J13" s="98">
        <v>1236367</v>
      </c>
      <c r="K13" s="97">
        <v>2023</v>
      </c>
      <c r="L13" s="97">
        <v>2024</v>
      </c>
      <c r="M13" s="104">
        <f t="shared" si="0"/>
        <v>0.73308896144914903</v>
      </c>
      <c r="N13" s="76"/>
      <c r="O13" s="74"/>
      <c r="P13" s="56">
        <f t="shared" si="2"/>
        <v>906367</v>
      </c>
      <c r="Q13" s="80">
        <v>906367</v>
      </c>
      <c r="R13" s="59"/>
      <c r="S13" s="59"/>
      <c r="T13" s="59"/>
      <c r="U13" s="61"/>
      <c r="V13" s="62"/>
      <c r="W13" s="62"/>
      <c r="X13" s="62"/>
    </row>
    <row r="14" spans="1:25" s="8" customFormat="1" ht="36">
      <c r="A14" s="97">
        <v>8</v>
      </c>
      <c r="B14" s="98" t="s">
        <v>8</v>
      </c>
      <c r="C14" s="99" t="s">
        <v>10</v>
      </c>
      <c r="D14" s="100" t="s">
        <v>9</v>
      </c>
      <c r="E14" s="101" t="s">
        <v>84</v>
      </c>
      <c r="F14" s="123">
        <v>400000</v>
      </c>
      <c r="G14" s="122">
        <v>400000</v>
      </c>
      <c r="H14" s="114">
        <v>0</v>
      </c>
      <c r="I14" s="124">
        <f t="shared" si="1"/>
        <v>400000</v>
      </c>
      <c r="J14" s="125">
        <v>9080532</v>
      </c>
      <c r="K14" s="121">
        <v>2016</v>
      </c>
      <c r="L14" s="121">
        <v>2025</v>
      </c>
      <c r="M14" s="104">
        <f t="shared" si="0"/>
        <v>0.91189943496702619</v>
      </c>
      <c r="N14" s="76"/>
      <c r="O14" s="74"/>
      <c r="P14" s="56">
        <f t="shared" si="2"/>
        <v>8280532</v>
      </c>
      <c r="Q14" s="80">
        <v>943089</v>
      </c>
      <c r="R14" s="78">
        <v>1472369</v>
      </c>
      <c r="S14" s="78">
        <v>400558</v>
      </c>
      <c r="T14" s="78">
        <v>1599870</v>
      </c>
      <c r="U14" s="80">
        <v>1985955</v>
      </c>
      <c r="V14" s="79">
        <v>868371</v>
      </c>
      <c r="W14" s="79">
        <v>517459</v>
      </c>
      <c r="X14" s="79">
        <v>492861</v>
      </c>
      <c r="Y14" s="9"/>
    </row>
    <row r="15" spans="1:25" ht="36">
      <c r="A15" s="97">
        <v>9</v>
      </c>
      <c r="B15" s="98" t="s">
        <v>8</v>
      </c>
      <c r="C15" s="99" t="s">
        <v>43</v>
      </c>
      <c r="D15" s="100" t="s">
        <v>9</v>
      </c>
      <c r="E15" s="101" t="s">
        <v>84</v>
      </c>
      <c r="F15" s="123">
        <v>85300</v>
      </c>
      <c r="G15" s="122">
        <v>85300</v>
      </c>
      <c r="H15" s="114">
        <v>0</v>
      </c>
      <c r="I15" s="124">
        <f t="shared" si="1"/>
        <v>85300</v>
      </c>
      <c r="J15" s="122">
        <v>135300</v>
      </c>
      <c r="K15" s="97">
        <v>2023</v>
      </c>
      <c r="L15" s="97">
        <v>2024</v>
      </c>
      <c r="M15" s="104">
        <f t="shared" si="0"/>
        <v>0.36954915003695493</v>
      </c>
      <c r="N15" s="76"/>
      <c r="O15" s="74"/>
      <c r="P15" s="56">
        <f t="shared" si="2"/>
        <v>50000</v>
      </c>
      <c r="Q15" s="80">
        <v>50000</v>
      </c>
      <c r="R15" s="59"/>
      <c r="S15" s="59"/>
      <c r="T15" s="59"/>
      <c r="U15" s="61"/>
      <c r="V15" s="62"/>
      <c r="W15" s="62"/>
      <c r="X15" s="62"/>
      <c r="Y15" s="10"/>
    </row>
    <row r="16" spans="1:25" ht="36">
      <c r="A16" s="97">
        <v>10</v>
      </c>
      <c r="B16" s="98" t="s">
        <v>8</v>
      </c>
      <c r="C16" s="128" t="s">
        <v>76</v>
      </c>
      <c r="D16" s="100" t="s">
        <v>9</v>
      </c>
      <c r="E16" s="101" t="s">
        <v>84</v>
      </c>
      <c r="F16" s="123">
        <v>0</v>
      </c>
      <c r="G16" s="122">
        <v>150000</v>
      </c>
      <c r="H16" s="114">
        <v>-150000</v>
      </c>
      <c r="I16" s="124">
        <f t="shared" si="1"/>
        <v>0</v>
      </c>
      <c r="J16" s="122">
        <v>5382420</v>
      </c>
      <c r="K16" s="97">
        <v>2020</v>
      </c>
      <c r="L16" s="121">
        <v>2025</v>
      </c>
      <c r="M16" s="104">
        <f t="shared" si="0"/>
        <v>0.97213149475514726</v>
      </c>
      <c r="N16" s="76"/>
      <c r="O16" s="74"/>
      <c r="P16" s="56">
        <f t="shared" si="2"/>
        <v>5232420</v>
      </c>
      <c r="Q16" s="59"/>
      <c r="R16" s="89">
        <v>4099590</v>
      </c>
      <c r="S16" s="89">
        <v>1009830</v>
      </c>
      <c r="T16" s="89">
        <v>123000</v>
      </c>
      <c r="U16" s="60"/>
      <c r="V16" s="60"/>
      <c r="W16" s="60"/>
      <c r="X16" s="60"/>
      <c r="Y16" s="10"/>
    </row>
    <row r="17" spans="1:25" ht="36">
      <c r="A17" s="97">
        <v>11</v>
      </c>
      <c r="B17" s="98" t="s">
        <v>8</v>
      </c>
      <c r="C17" s="99" t="s">
        <v>53</v>
      </c>
      <c r="D17" s="100" t="s">
        <v>9</v>
      </c>
      <c r="E17" s="101" t="s">
        <v>86</v>
      </c>
      <c r="F17" s="123" t="s">
        <v>119</v>
      </c>
      <c r="G17" s="122">
        <v>5169800</v>
      </c>
      <c r="H17" s="114">
        <v>19000</v>
      </c>
      <c r="I17" s="124">
        <f t="shared" si="1"/>
        <v>5188800</v>
      </c>
      <c r="J17" s="122">
        <v>5338200</v>
      </c>
      <c r="K17" s="97">
        <v>2020</v>
      </c>
      <c r="L17" s="97">
        <v>2024</v>
      </c>
      <c r="M17" s="104">
        <f t="shared" si="0"/>
        <v>2.7986961897268743E-2</v>
      </c>
      <c r="N17" s="75"/>
      <c r="O17" s="74"/>
      <c r="P17" s="56">
        <f t="shared" si="2"/>
        <v>149400</v>
      </c>
      <c r="Q17" s="80">
        <v>0</v>
      </c>
      <c r="R17" s="78">
        <v>4400</v>
      </c>
      <c r="S17" s="78">
        <v>94250</v>
      </c>
      <c r="T17" s="78">
        <v>50750</v>
      </c>
      <c r="U17" s="61"/>
      <c r="V17" s="62"/>
      <c r="W17" s="62"/>
      <c r="X17" s="62"/>
      <c r="Y17" s="10"/>
    </row>
    <row r="18" spans="1:25" ht="36">
      <c r="A18" s="97">
        <v>12</v>
      </c>
      <c r="B18" s="98" t="s">
        <v>8</v>
      </c>
      <c r="C18" s="99" t="s">
        <v>65</v>
      </c>
      <c r="D18" s="100" t="s">
        <v>9</v>
      </c>
      <c r="E18" s="101" t="s">
        <v>84</v>
      </c>
      <c r="F18" s="102">
        <v>60000</v>
      </c>
      <c r="G18" s="103">
        <v>60000</v>
      </c>
      <c r="H18" s="114">
        <v>0</v>
      </c>
      <c r="I18" s="96">
        <f t="shared" ref="I18:I19" si="3">SUM(G18:H18)</f>
        <v>60000</v>
      </c>
      <c r="J18" s="103">
        <v>5892282</v>
      </c>
      <c r="K18" s="97">
        <v>2016</v>
      </c>
      <c r="L18" s="97">
        <v>2024</v>
      </c>
      <c r="M18" s="104">
        <f t="shared" si="0"/>
        <v>0.98981718797572826</v>
      </c>
      <c r="N18" s="75"/>
      <c r="O18" s="74"/>
      <c r="P18" s="56">
        <f t="shared" si="2"/>
        <v>5832282</v>
      </c>
      <c r="Q18" s="80">
        <v>594660</v>
      </c>
      <c r="R18" s="78">
        <v>1178815</v>
      </c>
      <c r="S18" s="78">
        <v>2490474</v>
      </c>
      <c r="T18" s="78">
        <v>49200</v>
      </c>
      <c r="U18" s="80">
        <v>679154</v>
      </c>
      <c r="V18" s="79">
        <v>475458</v>
      </c>
      <c r="W18" s="79">
        <v>0</v>
      </c>
      <c r="X18" s="79">
        <v>364521</v>
      </c>
      <c r="Y18" s="10"/>
    </row>
    <row r="19" spans="1:25" ht="36">
      <c r="A19" s="97">
        <v>13</v>
      </c>
      <c r="B19" s="98" t="s">
        <v>8</v>
      </c>
      <c r="C19" s="99" t="s">
        <v>100</v>
      </c>
      <c r="D19" s="100" t="s">
        <v>9</v>
      </c>
      <c r="E19" s="101" t="s">
        <v>84</v>
      </c>
      <c r="F19" s="102">
        <v>1300000</v>
      </c>
      <c r="G19" s="103">
        <v>1300000</v>
      </c>
      <c r="H19" s="114">
        <v>0</v>
      </c>
      <c r="I19" s="96">
        <f t="shared" si="3"/>
        <v>1300000</v>
      </c>
      <c r="J19" s="103">
        <v>1300000</v>
      </c>
      <c r="K19" s="97">
        <v>2024</v>
      </c>
      <c r="L19" s="97">
        <v>2024</v>
      </c>
      <c r="M19" s="104">
        <f t="shared" si="0"/>
        <v>0</v>
      </c>
      <c r="N19" s="75"/>
      <c r="O19" s="74"/>
      <c r="P19" s="56">
        <f t="shared" si="2"/>
        <v>0</v>
      </c>
      <c r="Q19" s="91"/>
      <c r="R19" s="91"/>
      <c r="S19" s="91"/>
      <c r="T19" s="91"/>
      <c r="U19" s="92"/>
      <c r="V19" s="93"/>
      <c r="W19" s="93"/>
      <c r="X19" s="93"/>
      <c r="Y19" s="10"/>
    </row>
    <row r="20" spans="1:25" s="8" customFormat="1" ht="96">
      <c r="A20" s="97">
        <v>14</v>
      </c>
      <c r="B20" s="98" t="s">
        <v>8</v>
      </c>
      <c r="C20" s="99" t="s">
        <v>35</v>
      </c>
      <c r="D20" s="100" t="s">
        <v>9</v>
      </c>
      <c r="E20" s="101" t="s">
        <v>91</v>
      </c>
      <c r="F20" s="123" t="s">
        <v>103</v>
      </c>
      <c r="G20" s="126">
        <v>14021000</v>
      </c>
      <c r="H20" s="114">
        <v>0</v>
      </c>
      <c r="I20" s="124">
        <f t="shared" si="1"/>
        <v>14021000</v>
      </c>
      <c r="J20" s="122">
        <v>17890949</v>
      </c>
      <c r="K20" s="97">
        <v>2023</v>
      </c>
      <c r="L20" s="97">
        <v>2024</v>
      </c>
      <c r="M20" s="104">
        <f t="shared" si="0"/>
        <v>0.21630764248447637</v>
      </c>
      <c r="N20" s="76"/>
      <c r="O20" s="74"/>
      <c r="P20" s="56">
        <f t="shared" si="2"/>
        <v>3869949</v>
      </c>
      <c r="Q20" s="80">
        <v>3869949</v>
      </c>
      <c r="R20" s="59"/>
      <c r="S20" s="59"/>
      <c r="T20" s="59"/>
      <c r="U20" s="61"/>
      <c r="V20" s="62"/>
      <c r="W20" s="62"/>
      <c r="X20" s="62"/>
      <c r="Y20" s="7"/>
    </row>
    <row r="21" spans="1:25" s="8" customFormat="1" ht="72">
      <c r="A21" s="97">
        <v>15</v>
      </c>
      <c r="B21" s="98" t="s">
        <v>8</v>
      </c>
      <c r="C21" s="128" t="s">
        <v>24</v>
      </c>
      <c r="D21" s="100" t="s">
        <v>9</v>
      </c>
      <c r="E21" s="101" t="s">
        <v>106</v>
      </c>
      <c r="F21" s="123" t="s">
        <v>112</v>
      </c>
      <c r="G21" s="126">
        <v>4542365</v>
      </c>
      <c r="H21" s="114">
        <v>160000</v>
      </c>
      <c r="I21" s="124">
        <f t="shared" si="1"/>
        <v>4702365</v>
      </c>
      <c r="J21" s="122">
        <v>17834890</v>
      </c>
      <c r="K21" s="97">
        <v>2017</v>
      </c>
      <c r="L21" s="97">
        <v>2024</v>
      </c>
      <c r="M21" s="104">
        <f t="shared" si="0"/>
        <v>0.73633899620350896</v>
      </c>
      <c r="N21" s="76"/>
      <c r="O21" s="74"/>
      <c r="P21" s="56">
        <f t="shared" si="2"/>
        <v>13132525</v>
      </c>
      <c r="Q21" s="80">
        <v>2079390</v>
      </c>
      <c r="R21" s="78">
        <v>10439805</v>
      </c>
      <c r="S21" s="78">
        <v>147600</v>
      </c>
      <c r="T21" s="80">
        <v>151153</v>
      </c>
      <c r="U21" s="79">
        <v>194577</v>
      </c>
      <c r="V21" s="79">
        <v>0</v>
      </c>
      <c r="W21" s="79">
        <v>120000</v>
      </c>
      <c r="X21" s="60"/>
      <c r="Y21" s="7"/>
    </row>
    <row r="22" spans="1:25" ht="36">
      <c r="A22" s="97">
        <v>16</v>
      </c>
      <c r="B22" s="98" t="s">
        <v>8</v>
      </c>
      <c r="C22" s="99" t="s">
        <v>30</v>
      </c>
      <c r="D22" s="100" t="s">
        <v>9</v>
      </c>
      <c r="E22" s="101" t="s">
        <v>84</v>
      </c>
      <c r="F22" s="102">
        <v>100000</v>
      </c>
      <c r="G22" s="107">
        <v>100000</v>
      </c>
      <c r="H22" s="114">
        <v>0</v>
      </c>
      <c r="I22" s="96">
        <f t="shared" si="1"/>
        <v>100000</v>
      </c>
      <c r="J22" s="103">
        <v>7552131</v>
      </c>
      <c r="K22" s="97">
        <v>2016</v>
      </c>
      <c r="L22" s="97">
        <v>2024</v>
      </c>
      <c r="M22" s="104">
        <f t="shared" si="0"/>
        <v>0.98675870426506107</v>
      </c>
      <c r="N22" s="76"/>
      <c r="O22" s="74"/>
      <c r="P22" s="56">
        <f t="shared" si="2"/>
        <v>7452131</v>
      </c>
      <c r="Q22" s="80">
        <v>1717230</v>
      </c>
      <c r="R22" s="78">
        <v>3000000</v>
      </c>
      <c r="S22" s="78">
        <v>1000000</v>
      </c>
      <c r="T22" s="80">
        <v>697557</v>
      </c>
      <c r="U22" s="79">
        <v>65500</v>
      </c>
      <c r="V22" s="79">
        <v>904944</v>
      </c>
      <c r="W22" s="79">
        <v>0</v>
      </c>
      <c r="X22" s="79">
        <v>66900</v>
      </c>
      <c r="Y22" s="7"/>
    </row>
    <row r="23" spans="1:25" ht="36">
      <c r="A23" s="97">
        <v>17</v>
      </c>
      <c r="B23" s="98" t="s">
        <v>8</v>
      </c>
      <c r="C23" s="99" t="s">
        <v>40</v>
      </c>
      <c r="D23" s="100" t="s">
        <v>9</v>
      </c>
      <c r="E23" s="101" t="s">
        <v>84</v>
      </c>
      <c r="F23" s="123">
        <v>73000</v>
      </c>
      <c r="G23" s="126">
        <v>73000</v>
      </c>
      <c r="H23" s="114">
        <v>0</v>
      </c>
      <c r="I23" s="124">
        <f t="shared" ref="I23:I27" si="4">SUM(G23:H23)</f>
        <v>73000</v>
      </c>
      <c r="J23" s="122">
        <v>123000</v>
      </c>
      <c r="K23" s="97">
        <v>2023</v>
      </c>
      <c r="L23" s="97">
        <v>2024</v>
      </c>
      <c r="M23" s="104">
        <f t="shared" si="0"/>
        <v>0.4065040650406504</v>
      </c>
      <c r="N23" s="94"/>
      <c r="O23" s="90"/>
      <c r="P23" s="56">
        <f t="shared" si="2"/>
        <v>50000</v>
      </c>
      <c r="Q23" s="80">
        <v>50000</v>
      </c>
      <c r="R23" s="59"/>
      <c r="S23" s="59"/>
      <c r="T23" s="59"/>
      <c r="U23" s="61"/>
      <c r="V23" s="62"/>
      <c r="W23" s="62"/>
      <c r="X23" s="62"/>
      <c r="Y23" s="7"/>
    </row>
    <row r="24" spans="1:25" ht="41.25" customHeight="1">
      <c r="A24" s="97">
        <v>18</v>
      </c>
      <c r="B24" s="98" t="s">
        <v>8</v>
      </c>
      <c r="C24" s="108" t="s">
        <v>80</v>
      </c>
      <c r="D24" s="100" t="s">
        <v>9</v>
      </c>
      <c r="E24" s="101" t="s">
        <v>84</v>
      </c>
      <c r="F24" s="123">
        <v>135300</v>
      </c>
      <c r="G24" s="125">
        <v>135300</v>
      </c>
      <c r="H24" s="114">
        <v>0</v>
      </c>
      <c r="I24" s="124">
        <f t="shared" si="4"/>
        <v>135300</v>
      </c>
      <c r="J24" s="125">
        <v>135300</v>
      </c>
      <c r="K24" s="97">
        <v>2024</v>
      </c>
      <c r="L24" s="97">
        <v>2024</v>
      </c>
      <c r="M24" s="104">
        <f t="shared" si="0"/>
        <v>0</v>
      </c>
      <c r="N24" s="94"/>
      <c r="O24" s="90"/>
      <c r="P24" s="56">
        <f t="shared" si="2"/>
        <v>0</v>
      </c>
      <c r="Q24" s="91"/>
      <c r="R24" s="91"/>
      <c r="S24" s="91"/>
      <c r="T24" s="91"/>
      <c r="U24" s="92"/>
      <c r="V24" s="93"/>
      <c r="W24" s="93"/>
      <c r="X24" s="93"/>
      <c r="Y24" s="10"/>
    </row>
    <row r="25" spans="1:25" ht="36">
      <c r="A25" s="97">
        <v>19</v>
      </c>
      <c r="B25" s="98" t="s">
        <v>8</v>
      </c>
      <c r="C25" s="99" t="s">
        <v>31</v>
      </c>
      <c r="D25" s="100" t="s">
        <v>9</v>
      </c>
      <c r="E25" s="101" t="s">
        <v>86</v>
      </c>
      <c r="F25" s="102" t="s">
        <v>92</v>
      </c>
      <c r="G25" s="107">
        <v>5308860</v>
      </c>
      <c r="H25" s="114">
        <v>0</v>
      </c>
      <c r="I25" s="96">
        <f t="shared" si="4"/>
        <v>5308860</v>
      </c>
      <c r="J25" s="103">
        <v>32686934</v>
      </c>
      <c r="K25" s="97">
        <v>2014</v>
      </c>
      <c r="L25" s="97">
        <v>2024</v>
      </c>
      <c r="M25" s="104">
        <f t="shared" si="0"/>
        <v>0.83758464467790095</v>
      </c>
      <c r="N25" s="94"/>
      <c r="O25" s="90"/>
      <c r="P25" s="56">
        <f t="shared" si="2"/>
        <v>27378074</v>
      </c>
      <c r="Q25" s="80">
        <v>394402</v>
      </c>
      <c r="R25" s="78">
        <v>7779430</v>
      </c>
      <c r="S25" s="78">
        <v>8436730</v>
      </c>
      <c r="T25" s="78">
        <v>1885700</v>
      </c>
      <c r="U25" s="80">
        <v>7969634</v>
      </c>
      <c r="V25" s="79">
        <v>282410</v>
      </c>
      <c r="W25" s="79">
        <v>492340</v>
      </c>
      <c r="X25" s="79">
        <v>137428</v>
      </c>
      <c r="Y25" s="7"/>
    </row>
    <row r="26" spans="1:25" ht="36">
      <c r="A26" s="97">
        <v>20</v>
      </c>
      <c r="B26" s="98" t="s">
        <v>8</v>
      </c>
      <c r="C26" s="108" t="s">
        <v>54</v>
      </c>
      <c r="D26" s="100" t="s">
        <v>9</v>
      </c>
      <c r="E26" s="101" t="s">
        <v>86</v>
      </c>
      <c r="F26" s="123" t="s">
        <v>107</v>
      </c>
      <c r="G26" s="126">
        <v>6038700</v>
      </c>
      <c r="H26" s="114">
        <v>0</v>
      </c>
      <c r="I26" s="124">
        <f t="shared" si="4"/>
        <v>6038700</v>
      </c>
      <c r="J26" s="122">
        <v>6158700</v>
      </c>
      <c r="K26" s="109">
        <v>2021</v>
      </c>
      <c r="L26" s="109">
        <v>2024</v>
      </c>
      <c r="M26" s="104">
        <f t="shared" si="0"/>
        <v>1.9484631496906813E-2</v>
      </c>
      <c r="N26" s="94"/>
      <c r="O26" s="90"/>
      <c r="P26" s="56">
        <f t="shared" si="2"/>
        <v>120000</v>
      </c>
      <c r="Q26" s="80">
        <v>0</v>
      </c>
      <c r="R26" s="78">
        <v>0</v>
      </c>
      <c r="S26" s="78">
        <v>120000</v>
      </c>
      <c r="T26" s="59"/>
      <c r="U26" s="61"/>
      <c r="V26" s="62"/>
      <c r="W26" s="62"/>
      <c r="X26" s="62"/>
      <c r="Y26" s="7"/>
    </row>
    <row r="27" spans="1:25" ht="46.5" customHeight="1">
      <c r="A27" s="97">
        <v>21</v>
      </c>
      <c r="B27" s="98" t="s">
        <v>8</v>
      </c>
      <c r="C27" s="108" t="s">
        <v>79</v>
      </c>
      <c r="D27" s="100" t="s">
        <v>9</v>
      </c>
      <c r="E27" s="101" t="s">
        <v>84</v>
      </c>
      <c r="F27" s="102">
        <v>150000</v>
      </c>
      <c r="G27" s="98">
        <v>150000</v>
      </c>
      <c r="H27" s="114">
        <v>0</v>
      </c>
      <c r="I27" s="96">
        <f t="shared" si="4"/>
        <v>150000</v>
      </c>
      <c r="J27" s="98">
        <v>150000</v>
      </c>
      <c r="K27" s="97">
        <v>2024</v>
      </c>
      <c r="L27" s="109">
        <v>2024</v>
      </c>
      <c r="M27" s="104">
        <f t="shared" si="0"/>
        <v>0</v>
      </c>
      <c r="N27" s="94"/>
      <c r="O27" s="90"/>
      <c r="P27" s="56">
        <f t="shared" si="2"/>
        <v>0</v>
      </c>
      <c r="Q27" s="91"/>
      <c r="R27" s="91"/>
      <c r="S27" s="91"/>
      <c r="T27" s="91"/>
      <c r="U27" s="92"/>
      <c r="V27" s="93"/>
      <c r="W27" s="93"/>
      <c r="X27" s="93"/>
      <c r="Y27" s="10"/>
    </row>
    <row r="28" spans="1:25" ht="36">
      <c r="A28" s="97">
        <v>22</v>
      </c>
      <c r="B28" s="98" t="s">
        <v>8</v>
      </c>
      <c r="C28" s="108" t="s">
        <v>75</v>
      </c>
      <c r="D28" s="100" t="s">
        <v>9</v>
      </c>
      <c r="E28" s="101" t="s">
        <v>84</v>
      </c>
      <c r="F28" s="102">
        <v>150000</v>
      </c>
      <c r="G28" s="107">
        <v>150000</v>
      </c>
      <c r="H28" s="114">
        <v>0</v>
      </c>
      <c r="I28" s="96">
        <f t="shared" ref="I28" si="5">SUM(G28:H28)</f>
        <v>150000</v>
      </c>
      <c r="J28" s="103">
        <v>150000</v>
      </c>
      <c r="K28" s="109">
        <v>2024</v>
      </c>
      <c r="L28" s="109">
        <v>2024</v>
      </c>
      <c r="M28" s="104">
        <f t="shared" si="0"/>
        <v>0</v>
      </c>
      <c r="N28" s="94"/>
      <c r="O28" s="90"/>
      <c r="P28" s="56">
        <f t="shared" si="2"/>
        <v>0</v>
      </c>
      <c r="Q28" s="59"/>
      <c r="R28" s="59"/>
      <c r="S28" s="59"/>
      <c r="T28" s="59"/>
      <c r="U28" s="61"/>
      <c r="V28" s="62"/>
      <c r="W28" s="62"/>
      <c r="X28" s="62"/>
      <c r="Y28" s="7"/>
    </row>
    <row r="29" spans="1:25" ht="48">
      <c r="A29" s="97">
        <v>23</v>
      </c>
      <c r="B29" s="98" t="s">
        <v>8</v>
      </c>
      <c r="C29" s="99" t="s">
        <v>73</v>
      </c>
      <c r="D29" s="100" t="s">
        <v>9</v>
      </c>
      <c r="E29" s="101" t="s">
        <v>93</v>
      </c>
      <c r="F29" s="110" t="s">
        <v>81</v>
      </c>
      <c r="G29" s="107">
        <v>1900000</v>
      </c>
      <c r="H29" s="114">
        <v>0</v>
      </c>
      <c r="I29" s="96">
        <f>SUM(G29:H29)</f>
        <v>1900000</v>
      </c>
      <c r="J29" s="98">
        <v>1900000</v>
      </c>
      <c r="K29" s="97">
        <v>2024</v>
      </c>
      <c r="L29" s="97">
        <v>2024</v>
      </c>
      <c r="M29" s="104">
        <f t="shared" si="0"/>
        <v>0</v>
      </c>
      <c r="N29" s="76"/>
      <c r="O29" s="74"/>
      <c r="P29" s="56">
        <f t="shared" si="2"/>
        <v>0</v>
      </c>
      <c r="Q29" s="59"/>
      <c r="R29" s="59"/>
      <c r="S29" s="59"/>
      <c r="T29" s="59"/>
      <c r="U29" s="61"/>
      <c r="V29" s="62"/>
      <c r="W29" s="62"/>
      <c r="X29" s="62"/>
      <c r="Y29" s="7"/>
    </row>
    <row r="30" spans="1:25" ht="36">
      <c r="A30" s="97">
        <v>24</v>
      </c>
      <c r="B30" s="98" t="s">
        <v>8</v>
      </c>
      <c r="C30" s="99" t="s">
        <v>44</v>
      </c>
      <c r="D30" s="100" t="s">
        <v>9</v>
      </c>
      <c r="E30" s="101" t="s">
        <v>84</v>
      </c>
      <c r="F30" s="102">
        <v>100000</v>
      </c>
      <c r="G30" s="107">
        <v>100000</v>
      </c>
      <c r="H30" s="114">
        <v>0</v>
      </c>
      <c r="I30" s="96">
        <f t="shared" ref="I30:I31" si="6">SUM(G30:H30)</f>
        <v>100000</v>
      </c>
      <c r="J30" s="103">
        <v>150000</v>
      </c>
      <c r="K30" s="97">
        <v>2023</v>
      </c>
      <c r="L30" s="97">
        <v>2024</v>
      </c>
      <c r="M30" s="104">
        <f t="shared" si="0"/>
        <v>0.33333333333333331</v>
      </c>
      <c r="N30" s="76"/>
      <c r="O30" s="74"/>
      <c r="P30" s="56">
        <f t="shared" si="2"/>
        <v>50000</v>
      </c>
      <c r="Q30" s="80">
        <v>50000</v>
      </c>
      <c r="R30" s="59"/>
      <c r="S30" s="59"/>
      <c r="T30" s="59"/>
      <c r="U30" s="61"/>
      <c r="V30" s="62"/>
      <c r="W30" s="62"/>
      <c r="X30" s="62"/>
      <c r="Y30" s="7"/>
    </row>
    <row r="31" spans="1:25" ht="36">
      <c r="A31" s="97">
        <v>25</v>
      </c>
      <c r="B31" s="98" t="s">
        <v>8</v>
      </c>
      <c r="C31" s="99" t="s">
        <v>74</v>
      </c>
      <c r="D31" s="100" t="s">
        <v>9</v>
      </c>
      <c r="E31" s="101" t="s">
        <v>84</v>
      </c>
      <c r="F31" s="102">
        <v>50000</v>
      </c>
      <c r="G31" s="107">
        <v>50000</v>
      </c>
      <c r="H31" s="114">
        <v>0</v>
      </c>
      <c r="I31" s="96">
        <f t="shared" si="6"/>
        <v>50000</v>
      </c>
      <c r="J31" s="103">
        <v>50000</v>
      </c>
      <c r="K31" s="97">
        <v>2024</v>
      </c>
      <c r="L31" s="97">
        <v>2024</v>
      </c>
      <c r="M31" s="104">
        <f t="shared" si="0"/>
        <v>0</v>
      </c>
      <c r="N31" s="76"/>
      <c r="O31" s="74"/>
      <c r="P31" s="56">
        <f t="shared" si="2"/>
        <v>0</v>
      </c>
      <c r="Q31" s="59"/>
      <c r="R31" s="59"/>
      <c r="S31" s="59"/>
      <c r="T31" s="59"/>
      <c r="U31" s="61"/>
      <c r="V31" s="62"/>
      <c r="W31" s="62"/>
      <c r="X31" s="62"/>
      <c r="Y31" s="7"/>
    </row>
    <row r="32" spans="1:25" ht="36">
      <c r="A32" s="97">
        <v>26</v>
      </c>
      <c r="B32" s="98" t="s">
        <v>8</v>
      </c>
      <c r="C32" s="99" t="s">
        <v>16</v>
      </c>
      <c r="D32" s="100" t="s">
        <v>9</v>
      </c>
      <c r="E32" s="101" t="s">
        <v>86</v>
      </c>
      <c r="F32" s="102" t="s">
        <v>94</v>
      </c>
      <c r="G32" s="107">
        <v>8050000</v>
      </c>
      <c r="H32" s="114">
        <v>0</v>
      </c>
      <c r="I32" s="96">
        <f>SUM(G32:H32)</f>
        <v>8050000</v>
      </c>
      <c r="J32" s="103">
        <f>P32+I32</f>
        <v>18221781</v>
      </c>
      <c r="K32" s="100">
        <v>2019</v>
      </c>
      <c r="L32" s="100">
        <v>2024</v>
      </c>
      <c r="M32" s="104">
        <f t="shared" si="0"/>
        <v>0.55822101033921989</v>
      </c>
      <c r="N32" s="76"/>
      <c r="O32" s="74"/>
      <c r="P32" s="56">
        <f t="shared" si="2"/>
        <v>10171781</v>
      </c>
      <c r="Q32" s="80">
        <v>4333125</v>
      </c>
      <c r="R32" s="78">
        <v>2672665</v>
      </c>
      <c r="S32" s="78">
        <v>1130644</v>
      </c>
      <c r="T32" s="78">
        <v>2035347</v>
      </c>
      <c r="U32" s="80">
        <v>0</v>
      </c>
      <c r="V32" s="62"/>
      <c r="W32" s="62"/>
      <c r="X32" s="62"/>
      <c r="Y32" s="7"/>
    </row>
    <row r="33" spans="1:25" ht="36">
      <c r="A33" s="97">
        <v>27</v>
      </c>
      <c r="B33" s="100" t="s">
        <v>37</v>
      </c>
      <c r="C33" s="99" t="s">
        <v>38</v>
      </c>
      <c r="D33" s="100" t="s">
        <v>9</v>
      </c>
      <c r="E33" s="101" t="s">
        <v>84</v>
      </c>
      <c r="F33" s="102">
        <v>135000</v>
      </c>
      <c r="G33" s="107">
        <v>135000</v>
      </c>
      <c r="H33" s="114">
        <v>0</v>
      </c>
      <c r="I33" s="96">
        <f t="shared" ref="I33:I43" si="7">SUM(G33:H33)</f>
        <v>135000</v>
      </c>
      <c r="J33" s="103">
        <v>149500</v>
      </c>
      <c r="K33" s="97">
        <v>2023</v>
      </c>
      <c r="L33" s="97">
        <v>2024</v>
      </c>
      <c r="M33" s="104">
        <f t="shared" si="0"/>
        <v>9.6989966555183951E-2</v>
      </c>
      <c r="N33" s="76"/>
      <c r="O33" s="74"/>
      <c r="P33" s="56">
        <f t="shared" si="2"/>
        <v>14500</v>
      </c>
      <c r="Q33" s="80">
        <v>14500</v>
      </c>
      <c r="R33" s="59"/>
      <c r="S33" s="59"/>
      <c r="T33" s="59"/>
      <c r="U33" s="61"/>
      <c r="V33" s="62"/>
      <c r="W33" s="62"/>
      <c r="X33" s="62"/>
      <c r="Y33" s="7"/>
    </row>
    <row r="34" spans="1:25" ht="108">
      <c r="A34" s="97">
        <v>28</v>
      </c>
      <c r="B34" s="95" t="s">
        <v>64</v>
      </c>
      <c r="C34" s="99" t="s">
        <v>62</v>
      </c>
      <c r="D34" s="100" t="s">
        <v>9</v>
      </c>
      <c r="E34" s="127" t="s">
        <v>97</v>
      </c>
      <c r="F34" s="102" t="s">
        <v>98</v>
      </c>
      <c r="G34" s="125">
        <v>200000</v>
      </c>
      <c r="H34" s="114">
        <v>0</v>
      </c>
      <c r="I34" s="124">
        <f t="shared" ref="I34" si="8">SUM(G34:H34)</f>
        <v>200000</v>
      </c>
      <c r="J34" s="114">
        <v>4200000</v>
      </c>
      <c r="K34" s="121">
        <v>2024</v>
      </c>
      <c r="L34" s="121">
        <v>2025</v>
      </c>
      <c r="M34" s="104">
        <f t="shared" si="0"/>
        <v>0</v>
      </c>
      <c r="N34" s="76"/>
      <c r="O34" s="74"/>
      <c r="P34" s="56">
        <f t="shared" ref="P34" si="9">SUM(Q34:X34)</f>
        <v>0</v>
      </c>
      <c r="Q34" s="59"/>
      <c r="R34" s="59"/>
      <c r="S34" s="59"/>
      <c r="T34" s="59"/>
      <c r="U34" s="61"/>
      <c r="V34" s="62"/>
      <c r="W34" s="62"/>
      <c r="X34" s="62"/>
      <c r="Y34" s="10"/>
    </row>
    <row r="35" spans="1:25" ht="60" customHeight="1">
      <c r="A35" s="97">
        <v>29</v>
      </c>
      <c r="B35" s="95" t="s">
        <v>64</v>
      </c>
      <c r="C35" s="108" t="s">
        <v>78</v>
      </c>
      <c r="D35" s="100" t="s">
        <v>9</v>
      </c>
      <c r="E35" s="101" t="s">
        <v>120</v>
      </c>
      <c r="F35" s="102" t="s">
        <v>121</v>
      </c>
      <c r="G35" s="98">
        <v>824017</v>
      </c>
      <c r="H35" s="114">
        <v>0</v>
      </c>
      <c r="I35" s="96">
        <f t="shared" ref="I35" si="10">SUM(G35:H35)</f>
        <v>824017</v>
      </c>
      <c r="J35" s="95">
        <v>824017</v>
      </c>
      <c r="K35" s="97">
        <v>2024</v>
      </c>
      <c r="L35" s="97">
        <v>2024</v>
      </c>
      <c r="M35" s="104">
        <f t="shared" si="0"/>
        <v>0</v>
      </c>
      <c r="N35" s="76"/>
      <c r="O35" s="74"/>
      <c r="P35" s="56">
        <f t="shared" ref="P35" si="11">SUM(Q35:X35)</f>
        <v>0</v>
      </c>
      <c r="Q35" s="59"/>
      <c r="R35" s="59"/>
      <c r="S35" s="59"/>
      <c r="T35" s="59"/>
      <c r="U35" s="61"/>
      <c r="V35" s="62"/>
      <c r="W35" s="62"/>
      <c r="X35" s="62"/>
      <c r="Y35" s="10"/>
    </row>
    <row r="36" spans="1:25" ht="60">
      <c r="A36" s="97">
        <v>30</v>
      </c>
      <c r="B36" s="100" t="s">
        <v>45</v>
      </c>
      <c r="C36" s="99" t="s">
        <v>55</v>
      </c>
      <c r="D36" s="100" t="s">
        <v>46</v>
      </c>
      <c r="E36" s="101" t="s">
        <v>95</v>
      </c>
      <c r="F36" s="102">
        <v>500000</v>
      </c>
      <c r="G36" s="107">
        <v>500000</v>
      </c>
      <c r="H36" s="114">
        <v>0</v>
      </c>
      <c r="I36" s="96">
        <f t="shared" si="7"/>
        <v>500000</v>
      </c>
      <c r="J36" s="103">
        <v>500000</v>
      </c>
      <c r="K36" s="97">
        <v>2024</v>
      </c>
      <c r="L36" s="97">
        <v>2024</v>
      </c>
      <c r="M36" s="104">
        <f t="shared" si="0"/>
        <v>0</v>
      </c>
      <c r="N36" s="76"/>
      <c r="O36" s="74"/>
      <c r="P36" s="56">
        <f t="shared" si="2"/>
        <v>0</v>
      </c>
      <c r="Q36" s="59"/>
      <c r="R36" s="59"/>
      <c r="S36" s="59"/>
      <c r="T36" s="59"/>
      <c r="U36" s="61"/>
      <c r="V36" s="62"/>
      <c r="W36" s="62"/>
      <c r="X36" s="62"/>
      <c r="Y36" s="7"/>
    </row>
    <row r="37" spans="1:25" ht="72">
      <c r="A37" s="97">
        <v>31</v>
      </c>
      <c r="B37" s="100" t="s">
        <v>87</v>
      </c>
      <c r="C37" s="99" t="s">
        <v>85</v>
      </c>
      <c r="D37" s="100" t="s">
        <v>9</v>
      </c>
      <c r="E37" s="101" t="s">
        <v>108</v>
      </c>
      <c r="F37" s="102" t="s">
        <v>109</v>
      </c>
      <c r="G37" s="107">
        <v>155000</v>
      </c>
      <c r="H37" s="114">
        <v>0</v>
      </c>
      <c r="I37" s="96">
        <f t="shared" ref="I37" si="12">SUM(G37:H37)</f>
        <v>155000</v>
      </c>
      <c r="J37" s="103">
        <v>155000</v>
      </c>
      <c r="K37" s="97">
        <v>2024</v>
      </c>
      <c r="L37" s="97">
        <v>2024</v>
      </c>
      <c r="M37" s="104">
        <f t="shared" ref="M37" si="13">P37/J37</f>
        <v>0</v>
      </c>
      <c r="N37" s="76"/>
      <c r="O37" s="74"/>
      <c r="P37" s="56">
        <f t="shared" ref="P37" si="14">SUM(Q37:X37)</f>
        <v>0</v>
      </c>
      <c r="Q37" s="59"/>
      <c r="R37" s="59"/>
      <c r="S37" s="59"/>
      <c r="T37" s="59"/>
      <c r="U37" s="61"/>
      <c r="V37" s="62"/>
      <c r="W37" s="62"/>
      <c r="X37" s="62"/>
      <c r="Y37" s="7"/>
    </row>
    <row r="38" spans="1:25" ht="48">
      <c r="A38" s="97">
        <v>32</v>
      </c>
      <c r="B38" s="98" t="s">
        <v>82</v>
      </c>
      <c r="C38" s="105" t="s">
        <v>83</v>
      </c>
      <c r="D38" s="100" t="s">
        <v>9</v>
      </c>
      <c r="E38" s="101" t="s">
        <v>84</v>
      </c>
      <c r="F38" s="111">
        <v>60000</v>
      </c>
      <c r="G38" s="107">
        <v>60000</v>
      </c>
      <c r="H38" s="114">
        <v>0</v>
      </c>
      <c r="I38" s="96">
        <f>SUM(G38:H38)</f>
        <v>60000</v>
      </c>
      <c r="J38" s="95">
        <v>60000</v>
      </c>
      <c r="K38" s="97">
        <v>2024</v>
      </c>
      <c r="L38" s="97">
        <v>2024</v>
      </c>
      <c r="M38" s="104">
        <f>P38/J38</f>
        <v>0</v>
      </c>
      <c r="N38" s="76"/>
      <c r="O38" s="74"/>
      <c r="P38" s="56">
        <f>SUM(Q38:X38)</f>
        <v>0</v>
      </c>
      <c r="Q38" s="59"/>
      <c r="R38" s="59"/>
      <c r="S38" s="59"/>
      <c r="T38" s="59"/>
      <c r="U38" s="61"/>
      <c r="V38" s="62"/>
      <c r="W38" s="62"/>
      <c r="X38" s="62"/>
      <c r="Y38" s="7"/>
    </row>
    <row r="39" spans="1:25" ht="60">
      <c r="A39" s="97">
        <v>33</v>
      </c>
      <c r="B39" s="98" t="s">
        <v>23</v>
      </c>
      <c r="C39" s="105" t="s">
        <v>69</v>
      </c>
      <c r="D39" s="100" t="s">
        <v>9</v>
      </c>
      <c r="E39" s="101" t="s">
        <v>84</v>
      </c>
      <c r="F39" s="102">
        <v>1400000</v>
      </c>
      <c r="G39" s="107">
        <v>1400000</v>
      </c>
      <c r="H39" s="114">
        <v>0</v>
      </c>
      <c r="I39" s="96">
        <f t="shared" si="7"/>
        <v>1400000</v>
      </c>
      <c r="J39" s="103">
        <v>21391787</v>
      </c>
      <c r="K39" s="97">
        <v>2021</v>
      </c>
      <c r="L39" s="97">
        <v>2026</v>
      </c>
      <c r="M39" s="104">
        <f t="shared" si="0"/>
        <v>0</v>
      </c>
      <c r="N39" s="76"/>
      <c r="O39" s="74"/>
      <c r="P39" s="56">
        <f t="shared" si="2"/>
        <v>0</v>
      </c>
      <c r="Q39" s="80">
        <v>0</v>
      </c>
      <c r="R39" s="78">
        <v>0</v>
      </c>
      <c r="S39" s="78">
        <v>0</v>
      </c>
      <c r="T39" s="59"/>
      <c r="U39" s="61"/>
      <c r="V39" s="62"/>
      <c r="W39" s="62"/>
      <c r="X39" s="62"/>
      <c r="Y39" s="7"/>
    </row>
    <row r="40" spans="1:25" ht="36">
      <c r="A40" s="97">
        <v>34</v>
      </c>
      <c r="B40" s="98" t="s">
        <v>23</v>
      </c>
      <c r="C40" s="128" t="s">
        <v>56</v>
      </c>
      <c r="D40" s="100" t="s">
        <v>9</v>
      </c>
      <c r="E40" s="101" t="s">
        <v>114</v>
      </c>
      <c r="F40" s="110" t="s">
        <v>115</v>
      </c>
      <c r="G40" s="107">
        <v>9099062</v>
      </c>
      <c r="H40" s="114">
        <v>-7687562</v>
      </c>
      <c r="I40" s="96">
        <f t="shared" si="7"/>
        <v>1411500</v>
      </c>
      <c r="J40" s="98">
        <v>9099062</v>
      </c>
      <c r="K40" s="97">
        <v>2024</v>
      </c>
      <c r="L40" s="121">
        <v>2025</v>
      </c>
      <c r="M40" s="104">
        <f t="shared" si="0"/>
        <v>0</v>
      </c>
      <c r="N40" s="76"/>
      <c r="O40" s="74"/>
      <c r="P40" s="56">
        <f t="shared" si="2"/>
        <v>0</v>
      </c>
      <c r="Q40" s="59"/>
      <c r="R40" s="59"/>
      <c r="S40" s="59"/>
      <c r="T40" s="59"/>
      <c r="U40" s="61"/>
      <c r="V40" s="62"/>
      <c r="W40" s="62"/>
      <c r="X40" s="62"/>
      <c r="Y40" s="7"/>
    </row>
    <row r="41" spans="1:25" ht="60">
      <c r="A41" s="97">
        <v>35</v>
      </c>
      <c r="B41" s="98" t="s">
        <v>23</v>
      </c>
      <c r="C41" s="129" t="s">
        <v>67</v>
      </c>
      <c r="D41" s="100" t="s">
        <v>9</v>
      </c>
      <c r="E41" s="101" t="s">
        <v>68</v>
      </c>
      <c r="F41" s="123" t="s">
        <v>117</v>
      </c>
      <c r="G41" s="98">
        <v>900000</v>
      </c>
      <c r="H41" s="114">
        <v>40000</v>
      </c>
      <c r="I41" s="96">
        <f>SUM(G41:H41)</f>
        <v>940000</v>
      </c>
      <c r="J41" s="122">
        <v>940000</v>
      </c>
      <c r="K41" s="97">
        <v>2024</v>
      </c>
      <c r="L41" s="97">
        <v>2024</v>
      </c>
      <c r="M41" s="104">
        <f t="shared" si="0"/>
        <v>0</v>
      </c>
      <c r="N41" s="76"/>
      <c r="O41" s="74"/>
      <c r="P41" s="56">
        <f t="shared" si="2"/>
        <v>0</v>
      </c>
      <c r="Q41" s="59"/>
      <c r="R41" s="59"/>
      <c r="S41" s="59"/>
      <c r="T41" s="59"/>
      <c r="U41" s="61"/>
      <c r="V41" s="62"/>
      <c r="W41" s="62"/>
      <c r="X41" s="62"/>
      <c r="Y41" s="7"/>
    </row>
    <row r="42" spans="1:25" ht="48">
      <c r="A42" s="97">
        <v>36</v>
      </c>
      <c r="B42" s="98" t="s">
        <v>27</v>
      </c>
      <c r="C42" s="105" t="s">
        <v>28</v>
      </c>
      <c r="D42" s="100" t="s">
        <v>9</v>
      </c>
      <c r="E42" s="101" t="s">
        <v>104</v>
      </c>
      <c r="F42" s="102">
        <v>680000</v>
      </c>
      <c r="G42" s="126">
        <v>680000</v>
      </c>
      <c r="H42" s="114">
        <v>0</v>
      </c>
      <c r="I42" s="96">
        <f t="shared" si="7"/>
        <v>680000</v>
      </c>
      <c r="J42" s="103">
        <v>5334853</v>
      </c>
      <c r="K42" s="97">
        <v>2023</v>
      </c>
      <c r="L42" s="97">
        <v>2025</v>
      </c>
      <c r="M42" s="104">
        <f t="shared" si="0"/>
        <v>1.6026683396899596E-2</v>
      </c>
      <c r="N42" s="76"/>
      <c r="O42" s="74"/>
      <c r="P42" s="56">
        <f t="shared" si="2"/>
        <v>85500</v>
      </c>
      <c r="Q42" s="80">
        <v>85500</v>
      </c>
      <c r="R42" s="59"/>
      <c r="S42" s="59"/>
      <c r="T42" s="59"/>
      <c r="U42" s="61"/>
      <c r="V42" s="62"/>
      <c r="W42" s="62"/>
      <c r="X42" s="62"/>
      <c r="Y42" s="7"/>
    </row>
    <row r="43" spans="1:25" ht="48">
      <c r="A43" s="97">
        <v>37</v>
      </c>
      <c r="B43" s="98" t="s">
        <v>70</v>
      </c>
      <c r="C43" s="105" t="s">
        <v>71</v>
      </c>
      <c r="D43" s="100" t="s">
        <v>72</v>
      </c>
      <c r="E43" s="101" t="s">
        <v>84</v>
      </c>
      <c r="F43" s="102">
        <v>87305</v>
      </c>
      <c r="G43" s="107">
        <v>87305</v>
      </c>
      <c r="H43" s="114">
        <v>0</v>
      </c>
      <c r="I43" s="96">
        <f t="shared" si="7"/>
        <v>87305</v>
      </c>
      <c r="J43" s="95">
        <v>87305</v>
      </c>
      <c r="K43" s="97">
        <v>2024</v>
      </c>
      <c r="L43" s="97">
        <v>2024</v>
      </c>
      <c r="M43" s="104">
        <f t="shared" si="0"/>
        <v>0</v>
      </c>
      <c r="N43" s="76"/>
      <c r="O43" s="74"/>
      <c r="P43" s="56">
        <f t="shared" ref="P43" si="15">SUM(Q43:X43)</f>
        <v>0</v>
      </c>
      <c r="Q43" s="59"/>
      <c r="R43" s="59"/>
      <c r="S43" s="59"/>
      <c r="T43" s="59"/>
      <c r="U43" s="61"/>
      <c r="V43" s="62"/>
      <c r="W43" s="62"/>
      <c r="X43" s="62"/>
      <c r="Y43" s="7"/>
    </row>
    <row r="44" spans="1:25" ht="39.75" customHeight="1">
      <c r="A44" s="97">
        <v>38</v>
      </c>
      <c r="B44" s="95" t="s">
        <v>33</v>
      </c>
      <c r="C44" s="108" t="s">
        <v>34</v>
      </c>
      <c r="D44" s="100" t="s">
        <v>9</v>
      </c>
      <c r="E44" s="101" t="s">
        <v>96</v>
      </c>
      <c r="F44" s="123" t="s">
        <v>105</v>
      </c>
      <c r="G44" s="125">
        <v>3205000</v>
      </c>
      <c r="H44" s="114">
        <v>0</v>
      </c>
      <c r="I44" s="124">
        <f t="shared" si="1"/>
        <v>3205000</v>
      </c>
      <c r="J44" s="122">
        <v>3382196</v>
      </c>
      <c r="K44" s="97">
        <v>2022</v>
      </c>
      <c r="L44" s="97">
        <v>2024</v>
      </c>
      <c r="M44" s="104">
        <f t="shared" si="0"/>
        <v>5.2390813542444022E-2</v>
      </c>
      <c r="N44" s="76"/>
      <c r="O44" s="74"/>
      <c r="P44" s="56">
        <f t="shared" si="2"/>
        <v>177196</v>
      </c>
      <c r="Q44" s="80">
        <v>113696</v>
      </c>
      <c r="R44" s="78">
        <v>63500</v>
      </c>
      <c r="S44" s="59"/>
      <c r="T44" s="59"/>
      <c r="U44" s="61"/>
      <c r="V44" s="62"/>
      <c r="W44" s="62"/>
      <c r="X44" s="62"/>
      <c r="Y44" s="10"/>
    </row>
    <row r="45" spans="1:25" ht="48">
      <c r="A45" s="97">
        <v>39</v>
      </c>
      <c r="B45" s="100" t="s">
        <v>57</v>
      </c>
      <c r="C45" s="128" t="s">
        <v>58</v>
      </c>
      <c r="D45" s="100" t="s">
        <v>9</v>
      </c>
      <c r="E45" s="101" t="s">
        <v>84</v>
      </c>
      <c r="F45" s="102">
        <v>14800</v>
      </c>
      <c r="G45" s="125">
        <v>740000</v>
      </c>
      <c r="H45" s="114">
        <v>-725200</v>
      </c>
      <c r="I45" s="124">
        <f t="shared" si="1"/>
        <v>14800</v>
      </c>
      <c r="J45" s="125">
        <v>798800</v>
      </c>
      <c r="K45" s="121">
        <v>2024</v>
      </c>
      <c r="L45" s="121">
        <v>2025</v>
      </c>
      <c r="M45" s="104">
        <f t="shared" si="0"/>
        <v>0</v>
      </c>
      <c r="N45" s="76"/>
      <c r="O45" s="74"/>
      <c r="P45" s="56">
        <f t="shared" si="2"/>
        <v>0</v>
      </c>
      <c r="Q45" s="59"/>
      <c r="R45" s="59"/>
      <c r="S45" s="59"/>
      <c r="T45" s="59"/>
      <c r="U45" s="61"/>
      <c r="V45" s="62"/>
      <c r="W45" s="62"/>
      <c r="X45" s="62"/>
      <c r="Y45" s="10"/>
    </row>
    <row r="46" spans="1:25" ht="36">
      <c r="A46" s="97">
        <v>40</v>
      </c>
      <c r="B46" s="95" t="s">
        <v>59</v>
      </c>
      <c r="C46" s="108" t="s">
        <v>60</v>
      </c>
      <c r="D46" s="100" t="s">
        <v>9</v>
      </c>
      <c r="E46" s="101" t="s">
        <v>84</v>
      </c>
      <c r="F46" s="102" t="s">
        <v>61</v>
      </c>
      <c r="G46" s="98">
        <v>38000</v>
      </c>
      <c r="H46" s="114">
        <v>0</v>
      </c>
      <c r="I46" s="96">
        <f t="shared" ref="I46" si="16">SUM(G46:H46)</f>
        <v>38000</v>
      </c>
      <c r="J46" s="103">
        <v>38000</v>
      </c>
      <c r="K46" s="97">
        <v>2024</v>
      </c>
      <c r="L46" s="97">
        <v>2024</v>
      </c>
      <c r="M46" s="104">
        <f t="shared" si="0"/>
        <v>0</v>
      </c>
      <c r="N46" s="76"/>
      <c r="O46" s="74"/>
      <c r="P46" s="56">
        <f t="shared" si="2"/>
        <v>0</v>
      </c>
      <c r="Q46" s="59"/>
      <c r="R46" s="59"/>
      <c r="S46" s="59"/>
      <c r="T46" s="59"/>
      <c r="U46" s="61"/>
      <c r="V46" s="62"/>
      <c r="W46" s="62"/>
      <c r="X46" s="62"/>
      <c r="Y46" s="10"/>
    </row>
    <row r="47" spans="1:25" ht="15" customHeight="1">
      <c r="A47" s="132" t="s">
        <v>11</v>
      </c>
      <c r="B47" s="133"/>
      <c r="C47" s="133"/>
      <c r="D47" s="133"/>
      <c r="E47" s="133"/>
      <c r="F47" s="134"/>
      <c r="G47" s="112">
        <f>SUM(G7:G46)</f>
        <v>70252009</v>
      </c>
      <c r="H47" s="112">
        <f>SUM(H7:H46)</f>
        <v>-8343762</v>
      </c>
      <c r="I47" s="112">
        <f>SUM(I7:I46)</f>
        <v>61908247</v>
      </c>
      <c r="J47" s="112">
        <f>SUM(J7:J46)</f>
        <v>217504528</v>
      </c>
      <c r="K47" s="113"/>
      <c r="L47" s="113"/>
      <c r="M47" s="97"/>
      <c r="R47" s="7"/>
    </row>
    <row r="48" spans="1:25">
      <c r="A48" s="66"/>
      <c r="B48" s="12"/>
      <c r="C48" s="12"/>
      <c r="D48" s="12"/>
      <c r="E48" s="12"/>
      <c r="F48" s="12"/>
      <c r="G48" s="12"/>
      <c r="H48" s="12"/>
      <c r="I48" s="12"/>
      <c r="J48" s="115"/>
      <c r="K48" s="14"/>
      <c r="L48" s="116"/>
      <c r="M48" s="117"/>
    </row>
    <row r="49" spans="1:15" s="40" customFormat="1" ht="15" customHeight="1">
      <c r="A49" s="67"/>
      <c r="B49" s="131" t="s">
        <v>63</v>
      </c>
      <c r="C49" s="131"/>
      <c r="D49" s="131"/>
      <c r="E49" s="131"/>
      <c r="F49" s="131"/>
      <c r="G49" s="131"/>
      <c r="H49" s="131"/>
      <c r="I49" s="131"/>
      <c r="J49" s="131"/>
      <c r="K49" s="131"/>
      <c r="L49" s="118"/>
      <c r="N49" s="77"/>
      <c r="O49" s="77"/>
    </row>
    <row r="50" spans="1:15" s="40" customFormat="1" ht="15" customHeight="1">
      <c r="A50" s="67"/>
      <c r="B50" s="41" t="s">
        <v>99</v>
      </c>
      <c r="C50" s="41"/>
      <c r="D50" s="41"/>
      <c r="E50" s="41"/>
      <c r="F50" s="41"/>
      <c r="G50" s="42"/>
      <c r="H50" s="42"/>
      <c r="I50" s="43"/>
      <c r="J50" s="44"/>
      <c r="K50" s="42"/>
      <c r="L50" s="45"/>
      <c r="N50" s="77"/>
      <c r="O50" s="77"/>
    </row>
    <row r="51" spans="1:15" s="40" customFormat="1" ht="15" customHeight="1">
      <c r="A51" s="67"/>
      <c r="B51" s="41"/>
      <c r="C51" s="41"/>
      <c r="D51" s="41"/>
      <c r="E51" s="41"/>
      <c r="F51" s="41"/>
      <c r="G51" s="42"/>
      <c r="H51" s="42"/>
      <c r="I51" s="43"/>
      <c r="J51" s="44"/>
      <c r="K51" s="42"/>
      <c r="L51" s="45"/>
      <c r="N51" s="77"/>
      <c r="O51" s="77"/>
    </row>
    <row r="52" spans="1:15" ht="15" customHeight="1">
      <c r="A52" s="66"/>
      <c r="B52" s="41"/>
      <c r="C52" s="81"/>
      <c r="D52" s="82"/>
      <c r="E52" s="40"/>
      <c r="F52" s="40"/>
      <c r="G52" s="119"/>
      <c r="H52" s="42"/>
      <c r="I52" s="83"/>
      <c r="J52" s="84"/>
      <c r="K52" s="130" t="s">
        <v>77</v>
      </c>
      <c r="L52" s="130"/>
      <c r="M52" s="130"/>
    </row>
    <row r="53" spans="1:15">
      <c r="A53" s="66"/>
      <c r="B53" s="41"/>
      <c r="C53" s="18"/>
      <c r="D53" s="12"/>
      <c r="E53" s="13"/>
      <c r="F53" s="34"/>
      <c r="G53" s="13"/>
      <c r="H53" s="29"/>
      <c r="I53" s="30"/>
      <c r="J53" s="14"/>
      <c r="K53" s="130"/>
      <c r="L53" s="130"/>
      <c r="M53" s="130"/>
    </row>
    <row r="54" spans="1:15">
      <c r="J54" s="37"/>
      <c r="K54" s="130"/>
      <c r="L54" s="130"/>
      <c r="M54" s="130"/>
    </row>
    <row r="55" spans="1:15">
      <c r="J55" s="37"/>
      <c r="K55" s="130"/>
      <c r="L55" s="130"/>
      <c r="M55" s="130"/>
    </row>
    <row r="56" spans="1:15">
      <c r="G56" s="11"/>
      <c r="K56" s="130"/>
      <c r="L56" s="130"/>
      <c r="M56" s="130"/>
    </row>
  </sheetData>
  <mergeCells count="8">
    <mergeCell ref="K52:M56"/>
    <mergeCell ref="B49:K49"/>
    <mergeCell ref="A47:F47"/>
    <mergeCell ref="H1:J1"/>
    <mergeCell ref="E6:F6"/>
    <mergeCell ref="A4:M4"/>
    <mergeCell ref="H3:J3"/>
    <mergeCell ref="K3:M3"/>
  </mergeCells>
  <conditionalFormatting sqref="H7:H15 H18:H20 H22:H39 H42:H44 H46">
    <cfRule type="cellIs" dxfId="1" priority="1" operator="lessThan">
      <formula>0</formula>
    </cfRule>
    <cfRule type="cellIs" dxfId="0" priority="2" operator="greaterThan">
      <formula>0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8" scale="76" fitToHeight="0" pageOrder="overThenDown" orientation="portrait" useFirstPageNumber="1" verticalDpi="300" r:id="rId1"/>
  <ignoredErrors>
    <ignoredError sqref="I30:I31 I19:I28 I36:I40 I42:I45 I33:I34 I7:I18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"/>
  <sheetViews>
    <sheetView zoomScale="110" zoomScaleNormal="110" workbookViewId="0">
      <selection activeCell="G23" sqref="G23"/>
    </sheetView>
  </sheetViews>
  <sheetFormatPr defaultColWidth="9.140625" defaultRowHeight="14.25"/>
  <cols>
    <col min="1" max="1" width="3.140625" style="46" customWidth="1"/>
    <col min="2" max="2" width="37.42578125" style="46" bestFit="1" customWidth="1"/>
    <col min="3" max="7" width="12.7109375" style="46" customWidth="1"/>
    <col min="8" max="1006" width="10.42578125" style="46" customWidth="1"/>
    <col min="1007" max="16384" width="9.140625" style="46"/>
  </cols>
  <sheetData>
    <row r="1" spans="1:9" ht="18">
      <c r="C1" s="141" t="s">
        <v>12</v>
      </c>
      <c r="D1" s="142"/>
      <c r="E1" s="142"/>
      <c r="F1" s="143"/>
      <c r="G1" s="28"/>
    </row>
    <row r="2" spans="1:9" ht="15.75">
      <c r="A2" s="25" t="s">
        <v>13</v>
      </c>
      <c r="B2" s="68"/>
      <c r="C2" s="27">
        <v>2024</v>
      </c>
      <c r="D2" s="26">
        <v>2025</v>
      </c>
      <c r="E2" s="27">
        <v>2026</v>
      </c>
      <c r="F2" s="27">
        <v>2027</v>
      </c>
      <c r="G2" s="47"/>
    </row>
    <row r="3" spans="1:9">
      <c r="A3" s="48">
        <v>1</v>
      </c>
      <c r="B3" s="85" t="s">
        <v>110</v>
      </c>
      <c r="C3" s="35">
        <f>plan!H16</f>
        <v>-150000</v>
      </c>
      <c r="D3" s="120">
        <v>150000</v>
      </c>
      <c r="E3" s="36"/>
      <c r="F3" s="35"/>
      <c r="G3" s="49"/>
      <c r="H3" s="57"/>
      <c r="I3" s="57"/>
    </row>
    <row r="4" spans="1:9">
      <c r="A4" s="50">
        <v>2</v>
      </c>
      <c r="B4" s="85" t="s">
        <v>118</v>
      </c>
      <c r="C4" s="35">
        <f>plan!H17</f>
        <v>19000</v>
      </c>
      <c r="D4" s="35"/>
      <c r="E4" s="36"/>
      <c r="F4" s="35"/>
      <c r="G4" s="49"/>
      <c r="H4" s="57"/>
      <c r="I4" s="57"/>
    </row>
    <row r="5" spans="1:9">
      <c r="A5" s="50">
        <v>3</v>
      </c>
      <c r="B5" s="85" t="s">
        <v>111</v>
      </c>
      <c r="C5" s="35">
        <f>plan!H21</f>
        <v>160000</v>
      </c>
      <c r="D5" s="35"/>
      <c r="E5" s="36"/>
      <c r="F5" s="35"/>
      <c r="G5" s="49"/>
      <c r="H5" s="57"/>
      <c r="I5" s="57"/>
    </row>
    <row r="6" spans="1:9">
      <c r="A6" s="50">
        <v>4</v>
      </c>
      <c r="B6" s="85" t="s">
        <v>113</v>
      </c>
      <c r="C6" s="35">
        <f>plan!I40</f>
        <v>1411500</v>
      </c>
      <c r="D6" s="35">
        <v>7687562</v>
      </c>
      <c r="E6" s="36"/>
      <c r="F6" s="35"/>
      <c r="G6" s="49"/>
      <c r="H6" s="57"/>
      <c r="I6" s="57"/>
    </row>
    <row r="7" spans="1:9">
      <c r="A7" s="50">
        <v>5</v>
      </c>
      <c r="B7" s="85" t="s">
        <v>116</v>
      </c>
      <c r="C7" s="35">
        <f>plan!H45</f>
        <v>-725200</v>
      </c>
      <c r="D7" s="36">
        <v>724000</v>
      </c>
      <c r="E7" s="36"/>
      <c r="F7" s="35"/>
      <c r="G7" s="49"/>
      <c r="H7" s="57"/>
      <c r="I7" s="57"/>
    </row>
    <row r="8" spans="1:9">
      <c r="A8" s="50">
        <v>6</v>
      </c>
      <c r="B8" s="23"/>
      <c r="C8" s="35"/>
      <c r="D8" s="35"/>
      <c r="E8" s="35"/>
      <c r="F8" s="35"/>
      <c r="G8" s="49"/>
      <c r="H8" s="57"/>
      <c r="I8" s="57"/>
    </row>
    <row r="9" spans="1:9">
      <c r="A9" s="50">
        <v>7</v>
      </c>
      <c r="B9" s="86"/>
      <c r="C9" s="35"/>
      <c r="D9" s="36"/>
      <c r="E9" s="36"/>
      <c r="F9" s="35"/>
      <c r="G9" s="49"/>
      <c r="H9" s="57"/>
      <c r="I9" s="57"/>
    </row>
    <row r="10" spans="1:9">
      <c r="A10" s="50">
        <v>8</v>
      </c>
      <c r="B10" s="23"/>
      <c r="C10" s="35"/>
      <c r="D10" s="36"/>
      <c r="E10" s="36"/>
      <c r="F10" s="35"/>
      <c r="G10" s="49"/>
      <c r="H10" s="57"/>
      <c r="I10" s="57"/>
    </row>
    <row r="11" spans="1:9">
      <c r="A11" s="50">
        <v>9</v>
      </c>
      <c r="B11" s="23"/>
      <c r="C11" s="35"/>
      <c r="D11" s="36"/>
      <c r="E11" s="36"/>
      <c r="F11" s="35"/>
      <c r="G11" s="49"/>
      <c r="H11" s="57"/>
      <c r="I11" s="57"/>
    </row>
    <row r="12" spans="1:9">
      <c r="A12" s="50">
        <v>10</v>
      </c>
      <c r="B12" s="86"/>
      <c r="C12" s="35"/>
      <c r="D12" s="36"/>
      <c r="E12" s="36"/>
      <c r="F12" s="35"/>
      <c r="G12" s="49"/>
      <c r="H12" s="57"/>
      <c r="I12" s="57"/>
    </row>
    <row r="13" spans="1:9">
      <c r="A13" s="50">
        <v>11</v>
      </c>
      <c r="B13" s="69"/>
      <c r="C13" s="35"/>
      <c r="D13" s="36"/>
      <c r="E13" s="35"/>
      <c r="F13" s="35"/>
      <c r="G13" s="49"/>
      <c r="H13" s="57"/>
      <c r="I13" s="57"/>
    </row>
    <row r="14" spans="1:9">
      <c r="A14" s="50">
        <v>12</v>
      </c>
      <c r="B14" s="85"/>
      <c r="C14" s="35"/>
      <c r="D14" s="36"/>
      <c r="E14" s="35"/>
      <c r="F14" s="35"/>
      <c r="G14" s="49"/>
      <c r="H14" s="57"/>
      <c r="I14" s="57"/>
    </row>
    <row r="15" spans="1:9">
      <c r="A15" s="50">
        <v>13</v>
      </c>
      <c r="B15" s="87"/>
      <c r="C15" s="35"/>
      <c r="D15" s="36"/>
      <c r="E15" s="35"/>
      <c r="F15" s="35"/>
      <c r="G15" s="49"/>
      <c r="H15" s="57"/>
      <c r="I15" s="57"/>
    </row>
    <row r="16" spans="1:9">
      <c r="A16" s="50">
        <v>14</v>
      </c>
      <c r="B16" s="87"/>
      <c r="C16" s="35"/>
      <c r="D16" s="24"/>
      <c r="E16" s="35"/>
      <c r="F16" s="35"/>
      <c r="G16" s="49"/>
      <c r="H16" s="57"/>
      <c r="I16" s="57"/>
    </row>
    <row r="17" spans="1:9">
      <c r="A17" s="50">
        <v>15</v>
      </c>
      <c r="B17" s="23"/>
      <c r="C17" s="35"/>
      <c r="D17" s="35"/>
      <c r="E17" s="35"/>
      <c r="F17" s="35"/>
      <c r="G17" s="49"/>
      <c r="H17" s="57"/>
      <c r="I17" s="57"/>
    </row>
    <row r="18" spans="1:9">
      <c r="A18" s="50">
        <v>16</v>
      </c>
      <c r="B18" s="23"/>
      <c r="C18" s="35"/>
      <c r="D18" s="35"/>
      <c r="E18" s="35"/>
      <c r="F18" s="35"/>
      <c r="G18" s="49"/>
      <c r="H18" s="57"/>
      <c r="I18" s="57"/>
    </row>
    <row r="19" spans="1:9">
      <c r="A19" s="50">
        <v>17</v>
      </c>
      <c r="B19" s="23"/>
      <c r="C19" s="35"/>
      <c r="D19" s="35"/>
      <c r="E19" s="35"/>
      <c r="F19" s="35"/>
      <c r="G19" s="49"/>
      <c r="H19" s="57"/>
      <c r="I19" s="57"/>
    </row>
    <row r="20" spans="1:9">
      <c r="A20" s="50">
        <v>18</v>
      </c>
      <c r="B20" s="23"/>
      <c r="C20" s="35"/>
      <c r="D20" s="35"/>
      <c r="E20" s="35"/>
      <c r="F20" s="35"/>
      <c r="G20" s="51"/>
      <c r="H20" s="57"/>
      <c r="I20" s="57"/>
    </row>
    <row r="21" spans="1:9">
      <c r="A21" s="50">
        <v>19</v>
      </c>
      <c r="B21" s="69"/>
      <c r="C21" s="35"/>
      <c r="D21" s="35"/>
      <c r="E21" s="35"/>
      <c r="F21" s="35"/>
      <c r="G21" s="51"/>
      <c r="H21" s="57"/>
      <c r="I21" s="57"/>
    </row>
    <row r="22" spans="1:9" ht="15" thickBot="1">
      <c r="A22" s="50">
        <v>20</v>
      </c>
      <c r="B22" s="69"/>
      <c r="C22" s="70"/>
      <c r="D22" s="35"/>
      <c r="E22" s="35"/>
      <c r="F22" s="35"/>
      <c r="G22" s="51"/>
      <c r="H22" s="57"/>
      <c r="I22" s="57"/>
    </row>
    <row r="23" spans="1:9" ht="15" thickTop="1">
      <c r="A23" s="52"/>
      <c r="B23" s="53"/>
      <c r="C23" s="54">
        <f>SUM(C3:C22)</f>
        <v>715300</v>
      </c>
      <c r="D23" s="54">
        <f>SUM(D3:D22)</f>
        <v>8561562</v>
      </c>
      <c r="E23" s="54">
        <f>SUM(E3:E22)</f>
        <v>0</v>
      </c>
      <c r="F23" s="54">
        <f>SUM(F3:F22)</f>
        <v>0</v>
      </c>
      <c r="G23" s="55">
        <f>SUM(C23:F23)</f>
        <v>9276862</v>
      </c>
    </row>
    <row r="25" spans="1:9">
      <c r="C25" s="57"/>
    </row>
    <row r="26" spans="1:9">
      <c r="C26" s="57"/>
      <c r="D26" s="57"/>
      <c r="E26" s="57"/>
    </row>
    <row r="27" spans="1:9">
      <c r="C27" s="57"/>
      <c r="E27" s="57"/>
    </row>
    <row r="28" spans="1:9">
      <c r="C28" s="57"/>
    </row>
  </sheetData>
  <mergeCells count="1">
    <mergeCell ref="C1:F1"/>
  </mergeCells>
  <pageMargins left="0.7" right="0.7" top="1.0458333333333301" bottom="1.0458333333333301" header="0.51180555555555496" footer="0.51180555555555496"/>
  <pageSetup paperSize="9" firstPageNumber="0" pageOrder="overThenDown" orientation="landscape" horizontalDpi="300" verticalDpi="300" r:id="rId1"/>
  <ignoredErrors>
    <ignoredError sqref="C23:F23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13101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10</vt:i4>
      </vt:variant>
    </vt:vector>
  </HeadingPairs>
  <TitlesOfParts>
    <vt:vector size="12" baseType="lpstr">
      <vt:lpstr>plan</vt:lpstr>
      <vt:lpstr>WPF</vt:lpstr>
      <vt:lpstr>plan!kkk</vt:lpstr>
      <vt:lpstr>plan!Obszar_wydruku</vt:lpstr>
      <vt:lpstr>plan!Print_Area_0</vt:lpstr>
      <vt:lpstr>plan!Print_Titles_0</vt:lpstr>
      <vt:lpstr>plan!Print_Titles_0_0</vt:lpstr>
      <vt:lpstr>plan!Print_Titles_0_0_0</vt:lpstr>
      <vt:lpstr>plan!Print_Titles_0_0_0_0</vt:lpstr>
      <vt:lpstr>plan!Print_Titles_0_0_0_0_0</vt:lpstr>
      <vt:lpstr>plan!Print_Titles_0_0_0_0_0_0</vt:lpstr>
      <vt:lpstr>plan!Tytuły_wydruku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</dc:creator>
  <cp:lastModifiedBy>Aneta Sobiegraj</cp:lastModifiedBy>
  <cp:revision>106</cp:revision>
  <cp:lastPrinted>2024-09-03T11:26:46Z</cp:lastPrinted>
  <dcterms:created xsi:type="dcterms:W3CDTF">2010-11-08T08:08:45Z</dcterms:created>
  <dcterms:modified xsi:type="dcterms:W3CDTF">2024-11-20T11:12:06Z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